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24226"/>
  <mc:AlternateContent xmlns:mc="http://schemas.openxmlformats.org/markup-compatibility/2006">
    <mc:Choice Requires="x15">
      <x15ac:absPath xmlns:x15ac="http://schemas.microsoft.com/office/spreadsheetml/2010/11/ac" url="C:\Users\00137642\Desktop\様式（R7.4.1以降）\免許申請\ＨＰ用\"/>
    </mc:Choice>
  </mc:AlternateContent>
  <xr:revisionPtr revIDLastSave="0" documentId="13_ncr:1_{A6C80B8B-175D-4738-9DCF-FAC8424D194E}" xr6:coauthVersionLast="36" xr6:coauthVersionMax="36" xr10:uidLastSave="{00000000-0000-0000-0000-000000000000}"/>
  <bookViews>
    <workbookView xWindow="0" yWindow="0" windowWidth="19200" windowHeight="7900" tabRatio="836" xr2:uid="{00000000-000D-0000-FFFF-FFFF00000000}"/>
  </bookViews>
  <sheets>
    <sheet name="表紙" sheetId="34" r:id="rId1"/>
    <sheet name="一面" sheetId="23" r:id="rId2"/>
    <sheet name="二面" sheetId="22" r:id="rId3"/>
    <sheet name="三面" sheetId="21" r:id="rId4"/>
    <sheet name="四面" sheetId="20" r:id="rId5"/>
    <sheet name="五面" sheetId="19" r:id="rId6"/>
    <sheet name="添1-1" sheetId="11" r:id="rId7"/>
    <sheet name="添1-2" sheetId="12" r:id="rId8"/>
    <sheet name="添2" sheetId="14" r:id="rId9"/>
    <sheet name="添3" sheetId="26" r:id="rId10"/>
    <sheet name="添4" sheetId="27" r:id="rId11"/>
    <sheet name="添5" sheetId="28" r:id="rId12"/>
    <sheet name="添6" sheetId="29" r:id="rId13"/>
    <sheet name="添7" sheetId="30" r:id="rId14"/>
    <sheet name="添8" sheetId="31" r:id="rId15"/>
    <sheet name="添9" sheetId="32" r:id="rId16"/>
    <sheet name="添10" sheetId="33" r:id="rId17"/>
    <sheet name="添11" sheetId="35" r:id="rId18"/>
    <sheet name="添12" sheetId="36" r:id="rId19"/>
    <sheet name="添13" sheetId="37" r:id="rId20"/>
    <sheet name="添14" sheetId="38" r:id="rId21"/>
    <sheet name="添15" sheetId="39" r:id="rId22"/>
    <sheet name="添16" sheetId="40" r:id="rId23"/>
    <sheet name="添17" sheetId="41" r:id="rId24"/>
    <sheet name="添18" sheetId="42" r:id="rId25"/>
    <sheet name="添19" sheetId="43" r:id="rId26"/>
    <sheet name="コード１" sheetId="18" r:id="rId27"/>
    <sheet name="コード２" sheetId="25" r:id="rId28"/>
  </sheets>
  <externalReferences>
    <externalReference r:id="rId29"/>
  </externalReferences>
  <definedNames>
    <definedName name="_xlnm.Print_Area" localSheetId="27">コード２!$B$1:$E$1897</definedName>
    <definedName name="_xlnm.Print_Area" localSheetId="1">一面!$A$1:$AE$53</definedName>
    <definedName name="_xlnm.Print_Area" localSheetId="5">五面!$A$1:$AE$51</definedName>
    <definedName name="_xlnm.Print_Area" localSheetId="3">三面!$A$1:$AE$51</definedName>
    <definedName name="_xlnm.Print_Area" localSheetId="4">四面!$A$1:$AE$52</definedName>
    <definedName name="_xlnm.Print_Area" localSheetId="16">添10!$A$1:$AH$42</definedName>
    <definedName name="_xlnm.Print_Area" localSheetId="17">添11!$A$1:$AD$27</definedName>
    <definedName name="_xlnm.Print_Area" localSheetId="6">'添1-1'!$A$1:$AD$40</definedName>
    <definedName name="_xlnm.Print_Area" localSheetId="18">添12!$A$1:$AD$27</definedName>
    <definedName name="_xlnm.Print_Area" localSheetId="7">'添1-2'!$A$1:$N$34</definedName>
    <definedName name="_xlnm.Print_Area" localSheetId="19">添13!$A$1:$AD$27</definedName>
    <definedName name="_xlnm.Print_Area" localSheetId="20">添14!$A$1:$AD$54</definedName>
    <definedName name="_xlnm.Print_Area" localSheetId="21">添15!$A$1:$AD$27</definedName>
    <definedName name="_xlnm.Print_Area" localSheetId="22">添16!$A$1:$AD$27</definedName>
    <definedName name="_xlnm.Print_Area" localSheetId="23">添17!$A$1:$AD$27</definedName>
    <definedName name="_xlnm.Print_Area" localSheetId="24">添18!$A$1:$AD$27</definedName>
    <definedName name="_xlnm.Print_Area" localSheetId="25">添19!$A$1:$AD$27</definedName>
    <definedName name="_xlnm.Print_Area" localSheetId="8">添2!$A$1:$AD$28</definedName>
    <definedName name="_xlnm.Print_Area" localSheetId="9">添3!$A$1:$N$31</definedName>
    <definedName name="_xlnm.Print_Area" localSheetId="10">添4!$A$1:$K$26</definedName>
    <definedName name="_xlnm.Print_Area" localSheetId="11">添5!$A$1:$I$27</definedName>
    <definedName name="_xlnm.Print_Area" localSheetId="12">添6!$A$1:$AE$103</definedName>
    <definedName name="_xlnm.Print_Area" localSheetId="13">添7!$A$1:$M$39</definedName>
    <definedName name="_xlnm.Print_Area" localSheetId="14">添8!$A$1:$N$40</definedName>
    <definedName name="_xlnm.Print_Area" localSheetId="15">添9!$B$2:$L$48</definedName>
    <definedName name="_xlnm.Print_Area" localSheetId="2">二面!$A$1:$AE$52</definedName>
    <definedName name="_xlnm.Print_Area" localSheetId="0">表紙!$A$1:$AD$28</definedName>
  </definedNames>
  <calcPr calcId="191029"/>
</workbook>
</file>

<file path=xl/calcChain.xml><?xml version="1.0" encoding="utf-8"?>
<calcChain xmlns="http://schemas.openxmlformats.org/spreadsheetml/2006/main">
  <c r="D29" i="30" l="1"/>
  <c r="F13" i="14"/>
  <c r="C13" i="27"/>
  <c r="AE41" i="33" l="1"/>
  <c r="AC41" i="33"/>
  <c r="AB41" i="33"/>
  <c r="Z41" i="33"/>
  <c r="W41" i="33"/>
  <c r="T41" i="33"/>
  <c r="S41" i="33"/>
  <c r="R41" i="33"/>
  <c r="Q41" i="33"/>
  <c r="P41" i="33"/>
  <c r="O41" i="33"/>
  <c r="N41" i="33"/>
  <c r="M41" i="33"/>
  <c r="L41" i="33"/>
  <c r="K41" i="33"/>
  <c r="J41" i="33"/>
  <c r="I41" i="33"/>
  <c r="H41" i="33"/>
  <c r="G41" i="33"/>
  <c r="F41" i="33"/>
  <c r="E41" i="33"/>
  <c r="D41" i="33"/>
  <c r="C41" i="33"/>
  <c r="AE40" i="33"/>
  <c r="AC40" i="33"/>
  <c r="AB40" i="33"/>
  <c r="Z40" i="33"/>
  <c r="W40" i="33"/>
  <c r="T40" i="33"/>
  <c r="S40" i="33"/>
  <c r="R40" i="33"/>
  <c r="Q40" i="33"/>
  <c r="P40" i="33"/>
  <c r="O40" i="33"/>
  <c r="N40" i="33"/>
  <c r="M40" i="33"/>
  <c r="L40" i="33"/>
  <c r="K40" i="33"/>
  <c r="J40" i="33"/>
  <c r="I40" i="33"/>
  <c r="H40" i="33"/>
  <c r="G40" i="33"/>
  <c r="F40" i="33"/>
  <c r="E40" i="33"/>
  <c r="D40" i="33"/>
  <c r="C40" i="33"/>
  <c r="AE39" i="33"/>
  <c r="AC39" i="33"/>
  <c r="AB39" i="33"/>
  <c r="Z39" i="33"/>
  <c r="W39" i="33"/>
  <c r="T39" i="33"/>
  <c r="S39" i="33"/>
  <c r="R39" i="33"/>
  <c r="Q39" i="33"/>
  <c r="P39" i="33"/>
  <c r="O39" i="33"/>
  <c r="N39" i="33"/>
  <c r="M39" i="33"/>
  <c r="L39" i="33"/>
  <c r="K39" i="33"/>
  <c r="J39" i="33"/>
  <c r="I39" i="33"/>
  <c r="H39" i="33"/>
  <c r="G39" i="33"/>
  <c r="F39" i="33"/>
  <c r="E39" i="33"/>
  <c r="D39" i="33"/>
  <c r="C39" i="33"/>
  <c r="AE38" i="33"/>
  <c r="AC38" i="33"/>
  <c r="AB38" i="33"/>
  <c r="Z38" i="33"/>
  <c r="W38" i="33"/>
  <c r="T38" i="33"/>
  <c r="S38" i="33"/>
  <c r="R38" i="33"/>
  <c r="Q38" i="33"/>
  <c r="P38" i="33"/>
  <c r="O38" i="33"/>
  <c r="N38" i="33"/>
  <c r="M38" i="33"/>
  <c r="L38" i="33"/>
  <c r="K38" i="33"/>
  <c r="J38" i="33"/>
  <c r="I38" i="33"/>
  <c r="H38" i="33"/>
  <c r="G38" i="33"/>
  <c r="F38" i="33"/>
  <c r="E38" i="33"/>
  <c r="D38" i="33"/>
  <c r="C38" i="33"/>
  <c r="AE37" i="33"/>
  <c r="AC37" i="33"/>
  <c r="AB37" i="33"/>
  <c r="Z37" i="33"/>
  <c r="W37" i="33"/>
  <c r="T37" i="33"/>
  <c r="S37" i="33"/>
  <c r="R37" i="33"/>
  <c r="Q37" i="33"/>
  <c r="P37" i="33"/>
  <c r="O37" i="33"/>
  <c r="N37" i="33"/>
  <c r="M37" i="33"/>
  <c r="L37" i="33"/>
  <c r="K37" i="33"/>
  <c r="J37" i="33"/>
  <c r="I37" i="33"/>
  <c r="H37" i="33"/>
  <c r="G37" i="33"/>
  <c r="F37" i="33"/>
  <c r="E37" i="33"/>
  <c r="D37" i="33"/>
  <c r="C37" i="33"/>
  <c r="AE36" i="33"/>
  <c r="AC36" i="33"/>
  <c r="AB36" i="33"/>
  <c r="Z36" i="33"/>
  <c r="W36" i="33"/>
  <c r="T36" i="33"/>
  <c r="S36" i="33"/>
  <c r="R36" i="33"/>
  <c r="Q36" i="33"/>
  <c r="P36" i="33"/>
  <c r="O36" i="33"/>
  <c r="N36" i="33"/>
  <c r="M36" i="33"/>
  <c r="L36" i="33"/>
  <c r="K36" i="33"/>
  <c r="J36" i="33"/>
  <c r="I36" i="33"/>
  <c r="H36" i="33"/>
  <c r="G36" i="33"/>
  <c r="F36" i="33"/>
  <c r="E36" i="33"/>
  <c r="D36" i="33"/>
  <c r="C36" i="33"/>
  <c r="AE35" i="33"/>
  <c r="AC35" i="33"/>
  <c r="AB35" i="33"/>
  <c r="Z35" i="33"/>
  <c r="W35" i="33"/>
  <c r="T35" i="33"/>
  <c r="S35" i="33"/>
  <c r="R35" i="33"/>
  <c r="Q35" i="33"/>
  <c r="P35" i="33"/>
  <c r="O35" i="33"/>
  <c r="N35" i="33"/>
  <c r="M35" i="33"/>
  <c r="L35" i="33"/>
  <c r="K35" i="33"/>
  <c r="J35" i="33"/>
  <c r="I35" i="33"/>
  <c r="H35" i="33"/>
  <c r="G35" i="33"/>
  <c r="F35" i="33"/>
  <c r="E35" i="33"/>
  <c r="D35" i="33"/>
  <c r="C35" i="33"/>
  <c r="AE34" i="33"/>
  <c r="AC34" i="33"/>
  <c r="AB34" i="33"/>
  <c r="Z34" i="33"/>
  <c r="W34" i="33"/>
  <c r="T34" i="33"/>
  <c r="S34" i="33"/>
  <c r="R34" i="33"/>
  <c r="Q34" i="33"/>
  <c r="P34" i="33"/>
  <c r="O34" i="33"/>
  <c r="N34" i="33"/>
  <c r="M34" i="33"/>
  <c r="L34" i="33"/>
  <c r="K34" i="33"/>
  <c r="J34" i="33"/>
  <c r="I34" i="33"/>
  <c r="H34" i="33"/>
  <c r="G34" i="33"/>
  <c r="F34" i="33"/>
  <c r="E34" i="33"/>
  <c r="D34" i="33"/>
  <c r="C34" i="33"/>
  <c r="AE33" i="33"/>
  <c r="AC33" i="33"/>
  <c r="AB33" i="33"/>
  <c r="Z33" i="33"/>
  <c r="W33" i="33"/>
  <c r="T33" i="33"/>
  <c r="S33" i="33"/>
  <c r="R33" i="33"/>
  <c r="Q33" i="33"/>
  <c r="P33" i="33"/>
  <c r="O33" i="33"/>
  <c r="N33" i="33"/>
  <c r="M33" i="33"/>
  <c r="L33" i="33"/>
  <c r="K33" i="33"/>
  <c r="J33" i="33"/>
  <c r="I33" i="33"/>
  <c r="H33" i="33"/>
  <c r="G33" i="33"/>
  <c r="F33" i="33"/>
  <c r="E33" i="33"/>
  <c r="D33" i="33"/>
  <c r="C33" i="33"/>
  <c r="AE32" i="33"/>
  <c r="AC32" i="33"/>
  <c r="AB32" i="33"/>
  <c r="Z32" i="33"/>
  <c r="W32" i="33"/>
  <c r="T32" i="33"/>
  <c r="S32" i="33"/>
  <c r="R32" i="33"/>
  <c r="Q32" i="33"/>
  <c r="P32" i="33"/>
  <c r="O32" i="33"/>
  <c r="N32" i="33"/>
  <c r="M32" i="33"/>
  <c r="L32" i="33"/>
  <c r="K32" i="33"/>
  <c r="J32" i="33"/>
  <c r="I32" i="33"/>
  <c r="H32" i="33"/>
  <c r="G32" i="33"/>
  <c r="F32" i="33"/>
  <c r="E32" i="33"/>
  <c r="D32" i="33"/>
  <c r="C32" i="33"/>
  <c r="AE31" i="33"/>
  <c r="AC31" i="33"/>
  <c r="AB31" i="33"/>
  <c r="Z31" i="33"/>
  <c r="W31" i="33"/>
  <c r="T31" i="33"/>
  <c r="S31" i="33"/>
  <c r="R31" i="33"/>
  <c r="Q31" i="33"/>
  <c r="P31" i="33"/>
  <c r="O31" i="33"/>
  <c r="N31" i="33"/>
  <c r="M31" i="33"/>
  <c r="L31" i="33"/>
  <c r="K31" i="33"/>
  <c r="J31" i="33"/>
  <c r="I31" i="33"/>
  <c r="H31" i="33"/>
  <c r="G31" i="33"/>
  <c r="F31" i="33"/>
  <c r="E31" i="33"/>
  <c r="D31" i="33"/>
  <c r="C31" i="33"/>
  <c r="AE30" i="33"/>
  <c r="AC30" i="33"/>
  <c r="AB30" i="33"/>
  <c r="Z30" i="33"/>
  <c r="W30" i="33"/>
  <c r="T30" i="33"/>
  <c r="S30" i="33"/>
  <c r="R30" i="33"/>
  <c r="Q30" i="33"/>
  <c r="P30" i="33"/>
  <c r="O30" i="33"/>
  <c r="N30" i="33"/>
  <c r="M30" i="33"/>
  <c r="L30" i="33"/>
  <c r="K30" i="33"/>
  <c r="J30" i="33"/>
  <c r="I30" i="33"/>
  <c r="H30" i="33"/>
  <c r="G30" i="33"/>
  <c r="F30" i="33"/>
  <c r="E30" i="33"/>
  <c r="D30" i="33"/>
  <c r="C30" i="33"/>
  <c r="AE29" i="33"/>
  <c r="AC29" i="33"/>
  <c r="AB29" i="33"/>
  <c r="Z29" i="33"/>
  <c r="W29" i="33"/>
  <c r="T29" i="33"/>
  <c r="S29" i="33"/>
  <c r="R29" i="33"/>
  <c r="Q29" i="33"/>
  <c r="P29" i="33"/>
  <c r="O29" i="33"/>
  <c r="N29" i="33"/>
  <c r="M29" i="33"/>
  <c r="L29" i="33"/>
  <c r="K29" i="33"/>
  <c r="J29" i="33"/>
  <c r="I29" i="33"/>
  <c r="H29" i="33"/>
  <c r="G29" i="33"/>
  <c r="F29" i="33"/>
  <c r="E29" i="33"/>
  <c r="D29" i="33"/>
  <c r="C29" i="33"/>
  <c r="AE28" i="33"/>
  <c r="AC28" i="33"/>
  <c r="AB28" i="33"/>
  <c r="Z28" i="33"/>
  <c r="W28" i="33"/>
  <c r="T28" i="33"/>
  <c r="S28" i="33"/>
  <c r="R28" i="33"/>
  <c r="Q28" i="33"/>
  <c r="P28" i="33"/>
  <c r="O28" i="33"/>
  <c r="N28" i="33"/>
  <c r="M28" i="33"/>
  <c r="L28" i="33"/>
  <c r="K28" i="33"/>
  <c r="J28" i="33"/>
  <c r="I28" i="33"/>
  <c r="H28" i="33"/>
  <c r="G28" i="33"/>
  <c r="F28" i="33"/>
  <c r="E28" i="33"/>
  <c r="D28" i="33"/>
  <c r="C28" i="33"/>
  <c r="AE27" i="33"/>
  <c r="AC27" i="33"/>
  <c r="AB27" i="33"/>
  <c r="Z27" i="33"/>
  <c r="W27" i="33"/>
  <c r="T27" i="33"/>
  <c r="S27" i="33"/>
  <c r="R27" i="33"/>
  <c r="Q27" i="33"/>
  <c r="P27" i="33"/>
  <c r="O27" i="33"/>
  <c r="N27" i="33"/>
  <c r="M27" i="33"/>
  <c r="L27" i="33"/>
  <c r="K27" i="33"/>
  <c r="J27" i="33"/>
  <c r="I27" i="33"/>
  <c r="H27" i="33"/>
  <c r="G27" i="33"/>
  <c r="F27" i="33"/>
  <c r="E27" i="33"/>
  <c r="D27" i="33"/>
  <c r="C27" i="33"/>
  <c r="AE26" i="33"/>
  <c r="AC26" i="33"/>
  <c r="AB26" i="33"/>
  <c r="Z26" i="33"/>
  <c r="W26" i="33"/>
  <c r="T26" i="33"/>
  <c r="S26" i="33"/>
  <c r="R26" i="33"/>
  <c r="Q26" i="33"/>
  <c r="P26" i="33"/>
  <c r="O26" i="33"/>
  <c r="N26" i="33"/>
  <c r="M26" i="33"/>
  <c r="L26" i="33"/>
  <c r="K26" i="33"/>
  <c r="J26" i="33"/>
  <c r="I26" i="33"/>
  <c r="H26" i="33"/>
  <c r="G26" i="33"/>
  <c r="F26" i="33"/>
  <c r="E26" i="33"/>
  <c r="D26" i="33"/>
  <c r="C26" i="33"/>
  <c r="AE25" i="33"/>
  <c r="AC25" i="33"/>
  <c r="AB25" i="33"/>
  <c r="Z25" i="33"/>
  <c r="W25" i="33"/>
  <c r="T25" i="33"/>
  <c r="S25" i="33"/>
  <c r="R25" i="33"/>
  <c r="Q25" i="33"/>
  <c r="P25" i="33"/>
  <c r="O25" i="33"/>
  <c r="N25" i="33"/>
  <c r="M25" i="33"/>
  <c r="L25" i="33"/>
  <c r="K25" i="33"/>
  <c r="J25" i="33"/>
  <c r="I25" i="33"/>
  <c r="H25" i="33"/>
  <c r="G25" i="33"/>
  <c r="F25" i="33"/>
  <c r="E25" i="33"/>
  <c r="D25" i="33"/>
  <c r="C25" i="33"/>
  <c r="AE24" i="33"/>
  <c r="AC24" i="33"/>
  <c r="AB24" i="33"/>
  <c r="Z24" i="33"/>
  <c r="W24" i="33"/>
  <c r="T24" i="33"/>
  <c r="S24" i="33"/>
  <c r="R24" i="33"/>
  <c r="Q24" i="33"/>
  <c r="P24" i="33"/>
  <c r="O24" i="33"/>
  <c r="N24" i="33"/>
  <c r="M24" i="33"/>
  <c r="L24" i="33"/>
  <c r="K24" i="33"/>
  <c r="J24" i="33"/>
  <c r="I24" i="33"/>
  <c r="H24" i="33"/>
  <c r="G24" i="33"/>
  <c r="F24" i="33"/>
  <c r="E24" i="33"/>
  <c r="D24" i="33"/>
  <c r="C24" i="33"/>
  <c r="AE23" i="33"/>
  <c r="AC23" i="33"/>
  <c r="AB23" i="33"/>
  <c r="Z23" i="33"/>
  <c r="W23" i="33"/>
  <c r="T23" i="33"/>
  <c r="S23" i="33"/>
  <c r="R23" i="33"/>
  <c r="Q23" i="33"/>
  <c r="P23" i="33"/>
  <c r="O23" i="33"/>
  <c r="N23" i="33"/>
  <c r="M23" i="33"/>
  <c r="L23" i="33"/>
  <c r="K23" i="33"/>
  <c r="J23" i="33"/>
  <c r="I23" i="33"/>
  <c r="H23" i="33"/>
  <c r="G23" i="33"/>
  <c r="F23" i="33"/>
  <c r="E23" i="33"/>
  <c r="D23" i="33"/>
  <c r="C23" i="33"/>
  <c r="AE22" i="33"/>
  <c r="AC22" i="33"/>
  <c r="AB22" i="33"/>
  <c r="Z22" i="33"/>
  <c r="W22" i="33"/>
  <c r="T22" i="33"/>
  <c r="S22" i="33"/>
  <c r="R22" i="33"/>
  <c r="Q22" i="33"/>
  <c r="P22" i="33"/>
  <c r="O22" i="33"/>
  <c r="N22" i="33"/>
  <c r="M22" i="33"/>
  <c r="L22" i="33"/>
  <c r="K22" i="33"/>
  <c r="J22" i="33"/>
  <c r="I22" i="33"/>
  <c r="H22" i="33"/>
  <c r="G22" i="33"/>
  <c r="F22" i="33"/>
  <c r="E22" i="33"/>
  <c r="D22" i="33"/>
  <c r="C22" i="33"/>
  <c r="AE21" i="33"/>
  <c r="AC21" i="33"/>
  <c r="AB21" i="33"/>
  <c r="Z21" i="33"/>
  <c r="W21" i="33"/>
  <c r="T21" i="33"/>
  <c r="S21" i="33"/>
  <c r="R21" i="33"/>
  <c r="Q21" i="33"/>
  <c r="P21" i="33"/>
  <c r="O21" i="33"/>
  <c r="N21" i="33"/>
  <c r="M21" i="33"/>
  <c r="L21" i="33"/>
  <c r="K21" i="33"/>
  <c r="J21" i="33"/>
  <c r="I21" i="33"/>
  <c r="H21" i="33"/>
  <c r="G21" i="33"/>
  <c r="F21" i="33"/>
  <c r="E21" i="33"/>
  <c r="D21" i="33"/>
  <c r="C21" i="33"/>
  <c r="AE20" i="33"/>
  <c r="AC20" i="33"/>
  <c r="AB20" i="33"/>
  <c r="Z20" i="33"/>
  <c r="W20" i="33"/>
  <c r="T20" i="33"/>
  <c r="S20" i="33"/>
  <c r="R20" i="33"/>
  <c r="Q20" i="33"/>
  <c r="P20" i="33"/>
  <c r="O20" i="33"/>
  <c r="N20" i="33"/>
  <c r="M20" i="33"/>
  <c r="L20" i="33"/>
  <c r="K20" i="33"/>
  <c r="J20" i="33"/>
  <c r="I20" i="33"/>
  <c r="H20" i="33"/>
  <c r="G20" i="33"/>
  <c r="F20" i="33"/>
  <c r="E20" i="33"/>
  <c r="D20" i="33"/>
  <c r="C20" i="33"/>
  <c r="AE19" i="33"/>
  <c r="AC19" i="33"/>
  <c r="AB19" i="33"/>
  <c r="Z19" i="33"/>
  <c r="W19" i="33"/>
  <c r="T19" i="33"/>
  <c r="S19" i="33"/>
  <c r="R19" i="33"/>
  <c r="Q19" i="33"/>
  <c r="P19" i="33"/>
  <c r="O19" i="33"/>
  <c r="N19" i="33"/>
  <c r="M19" i="33"/>
  <c r="L19" i="33"/>
  <c r="K19" i="33"/>
  <c r="J19" i="33"/>
  <c r="I19" i="33"/>
  <c r="H19" i="33"/>
  <c r="G19" i="33"/>
  <c r="F19" i="33"/>
  <c r="E19" i="33"/>
  <c r="D19" i="33"/>
  <c r="C19" i="33"/>
  <c r="AE18" i="33"/>
  <c r="AC18" i="33"/>
  <c r="AB18" i="33"/>
  <c r="Z18" i="33"/>
  <c r="W18" i="33"/>
  <c r="T18" i="33"/>
  <c r="S18" i="33"/>
  <c r="R18" i="33"/>
  <c r="Q18" i="33"/>
  <c r="P18" i="33"/>
  <c r="O18" i="33"/>
  <c r="N18" i="33"/>
  <c r="M18" i="33"/>
  <c r="L18" i="33"/>
  <c r="K18" i="33"/>
  <c r="J18" i="33"/>
  <c r="I18" i="33"/>
  <c r="H18" i="33"/>
  <c r="G18" i="33"/>
  <c r="F18" i="33"/>
  <c r="E18" i="33"/>
  <c r="D18" i="33"/>
  <c r="C18" i="33"/>
  <c r="AE17" i="33"/>
  <c r="AC17" i="33"/>
  <c r="AB17" i="33"/>
  <c r="Z17" i="33"/>
  <c r="W17" i="33"/>
  <c r="T17" i="33"/>
  <c r="S17" i="33"/>
  <c r="R17" i="33"/>
  <c r="Q17" i="33"/>
  <c r="P17" i="33"/>
  <c r="O17" i="33"/>
  <c r="N17" i="33"/>
  <c r="M17" i="33"/>
  <c r="L17" i="33"/>
  <c r="K17" i="33"/>
  <c r="J17" i="33"/>
  <c r="I17" i="33"/>
  <c r="H17" i="33"/>
  <c r="G17" i="33"/>
  <c r="F17" i="33"/>
  <c r="E17" i="33"/>
  <c r="D17" i="33"/>
  <c r="C17" i="33"/>
  <c r="I11" i="33"/>
  <c r="I12" i="33"/>
  <c r="B20" i="30"/>
  <c r="B16" i="30"/>
  <c r="B12" i="30"/>
  <c r="B8" i="30"/>
  <c r="AB103" i="29"/>
  <c r="AA103" i="29"/>
  <c r="Z103" i="29"/>
  <c r="Y103" i="29"/>
  <c r="X103" i="29"/>
  <c r="W103" i="29"/>
  <c r="V103" i="29"/>
  <c r="U103" i="29"/>
  <c r="T103" i="29"/>
  <c r="S103" i="29"/>
  <c r="R103" i="29"/>
  <c r="Q103" i="29"/>
  <c r="P103" i="29"/>
  <c r="O103" i="29"/>
  <c r="N103" i="29"/>
  <c r="M103" i="29"/>
  <c r="L103" i="29"/>
  <c r="K103" i="29"/>
  <c r="J103" i="29"/>
  <c r="I103" i="29"/>
  <c r="AB102" i="29"/>
  <c r="AA102" i="29"/>
  <c r="Z102" i="29"/>
  <c r="Y102" i="29"/>
  <c r="X102" i="29"/>
  <c r="W102" i="29"/>
  <c r="V102" i="29"/>
  <c r="U102" i="29"/>
  <c r="T102" i="29"/>
  <c r="S102" i="29"/>
  <c r="R102" i="29"/>
  <c r="Q102" i="29"/>
  <c r="P102" i="29"/>
  <c r="O102" i="29"/>
  <c r="N102" i="29"/>
  <c r="M102" i="29"/>
  <c r="L102" i="29"/>
  <c r="K102" i="29"/>
  <c r="J102" i="29"/>
  <c r="I102" i="29"/>
  <c r="AH101" i="29"/>
  <c r="AU100" i="29" s="1"/>
  <c r="M101" i="29" s="1"/>
  <c r="AC101" i="29"/>
  <c r="Z101" i="29"/>
  <c r="X101" i="29"/>
  <c r="U101" i="29"/>
  <c r="R101" i="29"/>
  <c r="O101" i="29"/>
  <c r="I101" i="29"/>
  <c r="AW100" i="29"/>
  <c r="AV100" i="29"/>
  <c r="N101" i="29" s="1"/>
  <c r="AT100" i="29"/>
  <c r="L101" i="29" s="1"/>
  <c r="AQ100" i="29"/>
  <c r="I100" i="29"/>
  <c r="P99" i="29"/>
  <c r="I99" i="29"/>
  <c r="R98" i="29"/>
  <c r="Q98" i="29"/>
  <c r="O98" i="29"/>
  <c r="N98" i="29"/>
  <c r="L98" i="29"/>
  <c r="K98" i="29"/>
  <c r="I98" i="29"/>
  <c r="AB97" i="29"/>
  <c r="AA97" i="29"/>
  <c r="Z97" i="29"/>
  <c r="Y97" i="29"/>
  <c r="X97" i="29"/>
  <c r="W97" i="29"/>
  <c r="V97" i="29"/>
  <c r="U97" i="29"/>
  <c r="T97" i="29"/>
  <c r="S97" i="29"/>
  <c r="R97" i="29"/>
  <c r="Q97" i="29"/>
  <c r="P97" i="29"/>
  <c r="O97" i="29"/>
  <c r="N97" i="29"/>
  <c r="M97" i="29"/>
  <c r="L97" i="29"/>
  <c r="K97" i="29"/>
  <c r="J97" i="29"/>
  <c r="I97" i="29"/>
  <c r="AZ96" i="29"/>
  <c r="BA96" i="29" s="1"/>
  <c r="AB92" i="29"/>
  <c r="AA92" i="29"/>
  <c r="Z92" i="29"/>
  <c r="Y92" i="29"/>
  <c r="X92" i="29"/>
  <c r="W92" i="29"/>
  <c r="V92" i="29"/>
  <c r="U92" i="29"/>
  <c r="T92" i="29"/>
  <c r="S92" i="29"/>
  <c r="R92" i="29"/>
  <c r="Q92" i="29"/>
  <c r="P92" i="29"/>
  <c r="O92" i="29"/>
  <c r="N92" i="29"/>
  <c r="M92" i="29"/>
  <c r="L92" i="29"/>
  <c r="K92" i="29"/>
  <c r="J92" i="29"/>
  <c r="I92" i="29"/>
  <c r="AB91" i="29"/>
  <c r="AA91" i="29"/>
  <c r="Z91" i="29"/>
  <c r="Y91" i="29"/>
  <c r="X91" i="29"/>
  <c r="W91" i="29"/>
  <c r="V91" i="29"/>
  <c r="U91" i="29"/>
  <c r="T91" i="29"/>
  <c r="S91" i="29"/>
  <c r="R91" i="29"/>
  <c r="Q91" i="29"/>
  <c r="P91" i="29"/>
  <c r="O91" i="29"/>
  <c r="N91" i="29"/>
  <c r="M91" i="29"/>
  <c r="L91" i="29"/>
  <c r="K91" i="29"/>
  <c r="J91" i="29"/>
  <c r="I91" i="29"/>
  <c r="AH90" i="29"/>
  <c r="AU89" i="29" s="1"/>
  <c r="M90" i="29" s="1"/>
  <c r="AC90" i="29"/>
  <c r="Z90" i="29"/>
  <c r="X90" i="29"/>
  <c r="U90" i="29"/>
  <c r="R90" i="29"/>
  <c r="O90" i="29"/>
  <c r="I90" i="29"/>
  <c r="AW89" i="29"/>
  <c r="AV89" i="29"/>
  <c r="N90" i="29" s="1"/>
  <c r="AT89" i="29"/>
  <c r="L90" i="29" s="1"/>
  <c r="AR89" i="29"/>
  <c r="J90" i="29" s="1"/>
  <c r="AQ89" i="29"/>
  <c r="I89" i="29"/>
  <c r="P88" i="29"/>
  <c r="I88" i="29"/>
  <c r="R87" i="29"/>
  <c r="Q87" i="29"/>
  <c r="O87" i="29"/>
  <c r="N87" i="29"/>
  <c r="L87" i="29"/>
  <c r="K87" i="29"/>
  <c r="I87" i="29"/>
  <c r="AB86" i="29"/>
  <c r="AA86" i="29"/>
  <c r="Z86" i="29"/>
  <c r="Y86" i="29"/>
  <c r="X86" i="29"/>
  <c r="W86" i="29"/>
  <c r="V86" i="29"/>
  <c r="U86" i="29"/>
  <c r="T86" i="29"/>
  <c r="S86" i="29"/>
  <c r="R86" i="29"/>
  <c r="Q86" i="29"/>
  <c r="P86" i="29"/>
  <c r="O86" i="29"/>
  <c r="N86" i="29"/>
  <c r="M86" i="29"/>
  <c r="L86" i="29"/>
  <c r="K86" i="29"/>
  <c r="J86" i="29"/>
  <c r="I86" i="29"/>
  <c r="CM85" i="29"/>
  <c r="CL85" i="29"/>
  <c r="CK85" i="29"/>
  <c r="CE85" i="29"/>
  <c r="CD85" i="29"/>
  <c r="CC85" i="29"/>
  <c r="BW85" i="29"/>
  <c r="BV85" i="29"/>
  <c r="BU85" i="29"/>
  <c r="BO85" i="29"/>
  <c r="V85" i="29" s="1"/>
  <c r="BN85" i="29"/>
  <c r="U85" i="29" s="1"/>
  <c r="BM85" i="29"/>
  <c r="BG85" i="29"/>
  <c r="N85" i="29" s="1"/>
  <c r="BF85" i="29"/>
  <c r="M85" i="29" s="1"/>
  <c r="BE85" i="29"/>
  <c r="BA85" i="29"/>
  <c r="CJ85" i="29" s="1"/>
  <c r="AZ85" i="29"/>
  <c r="AB85" i="29"/>
  <c r="T85" i="29"/>
  <c r="L85" i="29"/>
  <c r="AB81" i="29"/>
  <c r="AA81" i="29"/>
  <c r="Z81" i="29"/>
  <c r="Y81" i="29"/>
  <c r="X81" i="29"/>
  <c r="W81" i="29"/>
  <c r="V81" i="29"/>
  <c r="U81" i="29"/>
  <c r="T81" i="29"/>
  <c r="S81" i="29"/>
  <c r="R81" i="29"/>
  <c r="Q81" i="29"/>
  <c r="P81" i="29"/>
  <c r="O81" i="29"/>
  <c r="N81" i="29"/>
  <c r="M81" i="29"/>
  <c r="L81" i="29"/>
  <c r="K81" i="29"/>
  <c r="J81" i="29"/>
  <c r="I81" i="29"/>
  <c r="AB80" i="29"/>
  <c r="AA80" i="29"/>
  <c r="Z80" i="29"/>
  <c r="Y80" i="29"/>
  <c r="X80" i="29"/>
  <c r="W80" i="29"/>
  <c r="V80" i="29"/>
  <c r="U80" i="29"/>
  <c r="T80" i="29"/>
  <c r="S80" i="29"/>
  <c r="R80" i="29"/>
  <c r="Q80" i="29"/>
  <c r="P80" i="29"/>
  <c r="O80" i="29"/>
  <c r="N80" i="29"/>
  <c r="M80" i="29"/>
  <c r="L80" i="29"/>
  <c r="K80" i="29"/>
  <c r="J80" i="29"/>
  <c r="I80" i="29"/>
  <c r="AH79" i="29"/>
  <c r="AU78" i="29" s="1"/>
  <c r="M79" i="29" s="1"/>
  <c r="AC79" i="29"/>
  <c r="Z79" i="29"/>
  <c r="X79" i="29"/>
  <c r="U79" i="29"/>
  <c r="R79" i="29"/>
  <c r="O79" i="29"/>
  <c r="K79" i="29"/>
  <c r="I79" i="29"/>
  <c r="AW78" i="29"/>
  <c r="AV78" i="29"/>
  <c r="N79" i="29" s="1"/>
  <c r="AT78" i="29"/>
  <c r="L79" i="29" s="1"/>
  <c r="AS78" i="29"/>
  <c r="AR78" i="29"/>
  <c r="J79" i="29" s="1"/>
  <c r="AQ78" i="29"/>
  <c r="I78" i="29"/>
  <c r="P77" i="29"/>
  <c r="I77" i="29"/>
  <c r="R76" i="29"/>
  <c r="Q76" i="29"/>
  <c r="O76" i="29"/>
  <c r="N76" i="29"/>
  <c r="L76" i="29"/>
  <c r="K76" i="29"/>
  <c r="I76" i="29"/>
  <c r="AB75" i="29"/>
  <c r="AA75" i="29"/>
  <c r="Z75" i="29"/>
  <c r="Y75" i="29"/>
  <c r="X75" i="29"/>
  <c r="W75" i="29"/>
  <c r="V75" i="29"/>
  <c r="U75" i="29"/>
  <c r="T75" i="29"/>
  <c r="S75" i="29"/>
  <c r="R75" i="29"/>
  <c r="Q75" i="29"/>
  <c r="P75" i="29"/>
  <c r="O75" i="29"/>
  <c r="N75" i="29"/>
  <c r="M75" i="29"/>
  <c r="L75" i="29"/>
  <c r="K75" i="29"/>
  <c r="J75" i="29"/>
  <c r="I75" i="29"/>
  <c r="CM74" i="29"/>
  <c r="CL74" i="29"/>
  <c r="CK74" i="29"/>
  <c r="CE74" i="29"/>
  <c r="CD74" i="29"/>
  <c r="CC74" i="29"/>
  <c r="BW74" i="29"/>
  <c r="BV74" i="29"/>
  <c r="BU74" i="29"/>
  <c r="BO74" i="29"/>
  <c r="V74" i="29" s="1"/>
  <c r="BN74" i="29"/>
  <c r="U74" i="29" s="1"/>
  <c r="BM74" i="29"/>
  <c r="BG74" i="29"/>
  <c r="N74" i="29" s="1"/>
  <c r="BF74" i="29"/>
  <c r="M74" i="29" s="1"/>
  <c r="BE74" i="29"/>
  <c r="BA74" i="29"/>
  <c r="CJ74" i="29" s="1"/>
  <c r="AZ74" i="29"/>
  <c r="AB74" i="29"/>
  <c r="T74" i="29"/>
  <c r="L74" i="29"/>
  <c r="AB70" i="29"/>
  <c r="AA70" i="29"/>
  <c r="Z70" i="29"/>
  <c r="Y70" i="29"/>
  <c r="X70" i="29"/>
  <c r="W70" i="29"/>
  <c r="V70" i="29"/>
  <c r="U70" i="29"/>
  <c r="T70" i="29"/>
  <c r="S70" i="29"/>
  <c r="R70" i="29"/>
  <c r="Q70" i="29"/>
  <c r="P70" i="29"/>
  <c r="O70" i="29"/>
  <c r="N70" i="29"/>
  <c r="M70" i="29"/>
  <c r="L70" i="29"/>
  <c r="K70" i="29"/>
  <c r="J70" i="29"/>
  <c r="I70" i="29"/>
  <c r="AB69" i="29"/>
  <c r="AA69" i="29"/>
  <c r="Z69" i="29"/>
  <c r="Y69" i="29"/>
  <c r="X69" i="29"/>
  <c r="W69" i="29"/>
  <c r="V69" i="29"/>
  <c r="U69" i="29"/>
  <c r="T69" i="29"/>
  <c r="S69" i="29"/>
  <c r="R69" i="29"/>
  <c r="Q69" i="29"/>
  <c r="P69" i="29"/>
  <c r="O69" i="29"/>
  <c r="N69" i="29"/>
  <c r="M69" i="29"/>
  <c r="L69" i="29"/>
  <c r="K69" i="29"/>
  <c r="J69" i="29"/>
  <c r="I69" i="29"/>
  <c r="AH68" i="29"/>
  <c r="AU67" i="29" s="1"/>
  <c r="M68" i="29" s="1"/>
  <c r="AC68" i="29"/>
  <c r="Z68" i="29"/>
  <c r="X68" i="29"/>
  <c r="U68" i="29"/>
  <c r="R68" i="29"/>
  <c r="O68" i="29"/>
  <c r="L68" i="29"/>
  <c r="K68" i="29"/>
  <c r="I68" i="29"/>
  <c r="AW67" i="29"/>
  <c r="AV67" i="29"/>
  <c r="N68" i="29" s="1"/>
  <c r="AT67" i="29"/>
  <c r="AS67" i="29"/>
  <c r="AR67" i="29"/>
  <c r="J68" i="29" s="1"/>
  <c r="AQ67" i="29"/>
  <c r="I67" i="29"/>
  <c r="P66" i="29"/>
  <c r="I66" i="29"/>
  <c r="R65" i="29"/>
  <c r="Q65" i="29"/>
  <c r="O65" i="29"/>
  <c r="N65" i="29"/>
  <c r="L65" i="29"/>
  <c r="K65" i="29"/>
  <c r="I65" i="29"/>
  <c r="AB64" i="29"/>
  <c r="AA64" i="29"/>
  <c r="Z64" i="29"/>
  <c r="Y64" i="29"/>
  <c r="X64" i="29"/>
  <c r="W64" i="29"/>
  <c r="V64" i="29"/>
  <c r="U64" i="29"/>
  <c r="T64" i="29"/>
  <c r="S64" i="29"/>
  <c r="R64" i="29"/>
  <c r="Q64" i="29"/>
  <c r="P64" i="29"/>
  <c r="O64" i="29"/>
  <c r="N64" i="29"/>
  <c r="M64" i="29"/>
  <c r="L64" i="29"/>
  <c r="K64" i="29"/>
  <c r="J64" i="29"/>
  <c r="I64" i="29"/>
  <c r="CM63" i="29"/>
  <c r="CL63" i="29"/>
  <c r="CK63" i="29"/>
  <c r="CE63" i="29"/>
  <c r="CD63" i="29"/>
  <c r="CC63" i="29"/>
  <c r="BW63" i="29"/>
  <c r="BV63" i="29"/>
  <c r="BU63" i="29"/>
  <c r="BO63" i="29"/>
  <c r="V63" i="29" s="1"/>
  <c r="BN63" i="29"/>
  <c r="U63" i="29" s="1"/>
  <c r="BM63" i="29"/>
  <c r="BG63" i="29"/>
  <c r="N63" i="29" s="1"/>
  <c r="BF63" i="29"/>
  <c r="M63" i="29" s="1"/>
  <c r="BE63" i="29"/>
  <c r="BA63" i="29"/>
  <c r="CJ63" i="29" s="1"/>
  <c r="AZ63" i="29"/>
  <c r="AB63" i="29"/>
  <c r="T63" i="29"/>
  <c r="L63" i="29"/>
  <c r="AB49" i="29"/>
  <c r="AA49" i="29"/>
  <c r="Z49" i="29"/>
  <c r="Y49" i="29"/>
  <c r="X49" i="29"/>
  <c r="W49" i="29"/>
  <c r="V49" i="29"/>
  <c r="U49" i="29"/>
  <c r="T49" i="29"/>
  <c r="S49" i="29"/>
  <c r="R49" i="29"/>
  <c r="Q49" i="29"/>
  <c r="P49" i="29"/>
  <c r="O49" i="29"/>
  <c r="N49" i="29"/>
  <c r="M49" i="29"/>
  <c r="L49" i="29"/>
  <c r="K49" i="29"/>
  <c r="J49" i="29"/>
  <c r="I49" i="29"/>
  <c r="AB48" i="29"/>
  <c r="AA48" i="29"/>
  <c r="Z48" i="29"/>
  <c r="Y48" i="29"/>
  <c r="X48" i="29"/>
  <c r="W48" i="29"/>
  <c r="V48" i="29"/>
  <c r="U48" i="29"/>
  <c r="T48" i="29"/>
  <c r="S48" i="29"/>
  <c r="R48" i="29"/>
  <c r="Q48" i="29"/>
  <c r="P48" i="29"/>
  <c r="O48" i="29"/>
  <c r="N48" i="29"/>
  <c r="M48" i="29"/>
  <c r="L48" i="29"/>
  <c r="K48" i="29"/>
  <c r="J48" i="29"/>
  <c r="I48" i="29"/>
  <c r="AH47" i="29"/>
  <c r="AV46" i="29" s="1"/>
  <c r="N47" i="29" s="1"/>
  <c r="AC47" i="29"/>
  <c r="Z47" i="29"/>
  <c r="X47" i="29"/>
  <c r="U47" i="29"/>
  <c r="R47" i="29"/>
  <c r="O47" i="29"/>
  <c r="L47" i="29"/>
  <c r="I47" i="29"/>
  <c r="AW46" i="29"/>
  <c r="AT46" i="29"/>
  <c r="AS46" i="29"/>
  <c r="K47" i="29" s="1"/>
  <c r="AQ46" i="29"/>
  <c r="R46" i="29"/>
  <c r="Q46" i="29"/>
  <c r="O46" i="29"/>
  <c r="N46" i="29"/>
  <c r="L46" i="29"/>
  <c r="K46" i="29"/>
  <c r="I46" i="29"/>
  <c r="AB45" i="29"/>
  <c r="AA45" i="29"/>
  <c r="Z45" i="29"/>
  <c r="Y45" i="29"/>
  <c r="X45" i="29"/>
  <c r="W45" i="29"/>
  <c r="V45" i="29"/>
  <c r="U45" i="29"/>
  <c r="T45" i="29"/>
  <c r="S45" i="29"/>
  <c r="R45" i="29"/>
  <c r="Q45" i="29"/>
  <c r="P45" i="29"/>
  <c r="O45" i="29"/>
  <c r="N45" i="29"/>
  <c r="M45" i="29"/>
  <c r="L45" i="29"/>
  <c r="K45" i="29"/>
  <c r="J45" i="29"/>
  <c r="I45" i="29"/>
  <c r="CJ44" i="29"/>
  <c r="CB44" i="29"/>
  <c r="AZ44" i="29"/>
  <c r="BA44" i="29" s="1"/>
  <c r="AA43" i="29"/>
  <c r="Z43" i="29"/>
  <c r="X43" i="29"/>
  <c r="W43" i="29"/>
  <c r="U43" i="29"/>
  <c r="T43" i="29"/>
  <c r="R43" i="29"/>
  <c r="J43" i="29"/>
  <c r="I43" i="29"/>
  <c r="AO42" i="29"/>
  <c r="AN42" i="29"/>
  <c r="AB39" i="29"/>
  <c r="AA39" i="29"/>
  <c r="Z39" i="29"/>
  <c r="Y39" i="29"/>
  <c r="X39" i="29"/>
  <c r="W39" i="29"/>
  <c r="V39" i="29"/>
  <c r="U39" i="29"/>
  <c r="T39" i="29"/>
  <c r="S39" i="29"/>
  <c r="R39" i="29"/>
  <c r="Q39" i="29"/>
  <c r="P39" i="29"/>
  <c r="O39" i="29"/>
  <c r="N39" i="29"/>
  <c r="M39" i="29"/>
  <c r="L39" i="29"/>
  <c r="K39" i="29"/>
  <c r="J39" i="29"/>
  <c r="I39" i="29"/>
  <c r="AB38" i="29"/>
  <c r="AA38" i="29"/>
  <c r="Z38" i="29"/>
  <c r="Y38" i="29"/>
  <c r="X38" i="29"/>
  <c r="W38" i="29"/>
  <c r="V38" i="29"/>
  <c r="U38" i="29"/>
  <c r="T38" i="29"/>
  <c r="S38" i="29"/>
  <c r="R38" i="29"/>
  <c r="Q38" i="29"/>
  <c r="P38" i="29"/>
  <c r="O38" i="29"/>
  <c r="N38" i="29"/>
  <c r="M38" i="29"/>
  <c r="L38" i="29"/>
  <c r="K38" i="29"/>
  <c r="J38" i="29"/>
  <c r="I38" i="29"/>
  <c r="AH37" i="29"/>
  <c r="AV36" i="29" s="1"/>
  <c r="N37" i="29" s="1"/>
  <c r="AC37" i="29"/>
  <c r="Z37" i="29"/>
  <c r="X37" i="29"/>
  <c r="U37" i="29"/>
  <c r="R37" i="29"/>
  <c r="O37" i="29"/>
  <c r="L37" i="29"/>
  <c r="I37" i="29"/>
  <c r="AW36" i="29"/>
  <c r="AT36" i="29"/>
  <c r="AS36" i="29"/>
  <c r="K37" i="29" s="1"/>
  <c r="AQ36" i="29"/>
  <c r="R36" i="29"/>
  <c r="Q36" i="29"/>
  <c r="O36" i="29"/>
  <c r="N36" i="29"/>
  <c r="L36" i="29"/>
  <c r="K36" i="29"/>
  <c r="I36" i="29"/>
  <c r="AB35" i="29"/>
  <c r="AA35" i="29"/>
  <c r="Z35" i="29"/>
  <c r="Y35" i="29"/>
  <c r="X35" i="29"/>
  <c r="W35" i="29"/>
  <c r="V35" i="29"/>
  <c r="U35" i="29"/>
  <c r="T35" i="29"/>
  <c r="S35" i="29"/>
  <c r="R35" i="29"/>
  <c r="Q35" i="29"/>
  <c r="P35" i="29"/>
  <c r="O35" i="29"/>
  <c r="N35" i="29"/>
  <c r="M35" i="29"/>
  <c r="L35" i="29"/>
  <c r="K35" i="29"/>
  <c r="J35" i="29"/>
  <c r="I35" i="29"/>
  <c r="AZ34" i="29"/>
  <c r="BA34" i="29" s="1"/>
  <c r="AA33" i="29"/>
  <c r="Z33" i="29"/>
  <c r="X33" i="29"/>
  <c r="W33" i="29"/>
  <c r="U33" i="29"/>
  <c r="T33" i="29"/>
  <c r="R33" i="29"/>
  <c r="J33" i="29"/>
  <c r="I33" i="29"/>
  <c r="AO32" i="29"/>
  <c r="AN32" i="29"/>
  <c r="AB29" i="29"/>
  <c r="AA29" i="29"/>
  <c r="Z29" i="29"/>
  <c r="Y29" i="29"/>
  <c r="X29" i="29"/>
  <c r="W29" i="29"/>
  <c r="V29" i="29"/>
  <c r="U29" i="29"/>
  <c r="T29" i="29"/>
  <c r="S29" i="29"/>
  <c r="R29" i="29"/>
  <c r="Q29" i="29"/>
  <c r="P29" i="29"/>
  <c r="O29" i="29"/>
  <c r="N29" i="29"/>
  <c r="M29" i="29"/>
  <c r="L29" i="29"/>
  <c r="K29" i="29"/>
  <c r="J29" i="29"/>
  <c r="I29" i="29"/>
  <c r="AB28" i="29"/>
  <c r="AA28" i="29"/>
  <c r="Z28" i="29"/>
  <c r="Y28" i="29"/>
  <c r="X28" i="29"/>
  <c r="W28" i="29"/>
  <c r="V28" i="29"/>
  <c r="U28" i="29"/>
  <c r="T28" i="29"/>
  <c r="S28" i="29"/>
  <c r="R28" i="29"/>
  <c r="Q28" i="29"/>
  <c r="P28" i="29"/>
  <c r="O28" i="29"/>
  <c r="N28" i="29"/>
  <c r="M28" i="29"/>
  <c r="L28" i="29"/>
  <c r="K28" i="29"/>
  <c r="J28" i="29"/>
  <c r="I28" i="29"/>
  <c r="AH27" i="29"/>
  <c r="AV26" i="29" s="1"/>
  <c r="N27" i="29" s="1"/>
  <c r="AC27" i="29"/>
  <c r="Z27" i="29"/>
  <c r="X27" i="29"/>
  <c r="U27" i="29"/>
  <c r="R27" i="29"/>
  <c r="O27" i="29"/>
  <c r="L27" i="29"/>
  <c r="J27" i="29"/>
  <c r="AW26" i="29"/>
  <c r="AT26" i="29"/>
  <c r="AS26" i="29"/>
  <c r="K27" i="29" s="1"/>
  <c r="AR26" i="29"/>
  <c r="AQ26" i="29"/>
  <c r="I27" i="29" s="1"/>
  <c r="R26" i="29"/>
  <c r="Q26" i="29"/>
  <c r="O26" i="29"/>
  <c r="N26" i="29"/>
  <c r="L26" i="29"/>
  <c r="K26" i="29"/>
  <c r="I26" i="29"/>
  <c r="AB25" i="29"/>
  <c r="AA25" i="29"/>
  <c r="Z25" i="29"/>
  <c r="Y25" i="29"/>
  <c r="X25" i="29"/>
  <c r="W25" i="29"/>
  <c r="V25" i="29"/>
  <c r="U25" i="29"/>
  <c r="T25" i="29"/>
  <c r="S25" i="29"/>
  <c r="R25" i="29"/>
  <c r="Q25" i="29"/>
  <c r="P25" i="29"/>
  <c r="O25" i="29"/>
  <c r="N25" i="29"/>
  <c r="M25" i="29"/>
  <c r="L25" i="29"/>
  <c r="K25" i="29"/>
  <c r="J25" i="29"/>
  <c r="I25" i="29"/>
  <c r="CJ24" i="29"/>
  <c r="CI24" i="29"/>
  <c r="CC24" i="29"/>
  <c r="CB24" i="29"/>
  <c r="CA24" i="29"/>
  <c r="BM24" i="29"/>
  <c r="T24" i="29" s="1"/>
  <c r="BL24" i="29"/>
  <c r="S24" i="29" s="1"/>
  <c r="BK24" i="29"/>
  <c r="BE24" i="29"/>
  <c r="L24" i="29" s="1"/>
  <c r="BD24" i="29"/>
  <c r="K24" i="29" s="1"/>
  <c r="BC24" i="29"/>
  <c r="AZ24" i="29"/>
  <c r="BA24" i="29" s="1"/>
  <c r="CK24" i="29" s="1"/>
  <c r="R24" i="29"/>
  <c r="J24" i="29"/>
  <c r="AA23" i="29"/>
  <c r="Z23" i="29"/>
  <c r="X23" i="29"/>
  <c r="W23" i="29"/>
  <c r="U23" i="29"/>
  <c r="T23" i="29"/>
  <c r="R23" i="29"/>
  <c r="J23" i="29"/>
  <c r="I23" i="29"/>
  <c r="AO22" i="29"/>
  <c r="AN22" i="29"/>
  <c r="AB19" i="29"/>
  <c r="AA19" i="29"/>
  <c r="Z19" i="29"/>
  <c r="Y19" i="29"/>
  <c r="X19" i="29"/>
  <c r="W19" i="29"/>
  <c r="V19" i="29"/>
  <c r="U19" i="29"/>
  <c r="T19" i="29"/>
  <c r="S19" i="29"/>
  <c r="R19" i="29"/>
  <c r="Q19" i="29"/>
  <c r="P19" i="29"/>
  <c r="O19" i="29"/>
  <c r="N19" i="29"/>
  <c r="M19" i="29"/>
  <c r="L19" i="29"/>
  <c r="K19" i="29"/>
  <c r="J19" i="29"/>
  <c r="I19" i="29"/>
  <c r="AB18" i="29"/>
  <c r="AA18" i="29"/>
  <c r="Z18" i="29"/>
  <c r="Y18" i="29"/>
  <c r="X18" i="29"/>
  <c r="W18" i="29"/>
  <c r="V18" i="29"/>
  <c r="U18" i="29"/>
  <c r="T18" i="29"/>
  <c r="S18" i="29"/>
  <c r="R18" i="29"/>
  <c r="Q18" i="29"/>
  <c r="P18" i="29"/>
  <c r="O18" i="29"/>
  <c r="N18" i="29"/>
  <c r="M18" i="29"/>
  <c r="L18" i="29"/>
  <c r="K18" i="29"/>
  <c r="J18" i="29"/>
  <c r="I18" i="29"/>
  <c r="AH17" i="29"/>
  <c r="AU16" i="29" s="1"/>
  <c r="M17" i="29" s="1"/>
  <c r="AC17" i="29"/>
  <c r="Z17" i="29"/>
  <c r="X17" i="29"/>
  <c r="U17" i="29"/>
  <c r="R17" i="29"/>
  <c r="O17" i="29"/>
  <c r="L17" i="29"/>
  <c r="J17" i="29"/>
  <c r="I17" i="29"/>
  <c r="AW16" i="29"/>
  <c r="AV16" i="29"/>
  <c r="N17" i="29" s="1"/>
  <c r="AT16" i="29"/>
  <c r="AS16" i="29"/>
  <c r="K17" i="29" s="1"/>
  <c r="AR16" i="29"/>
  <c r="AQ16" i="29"/>
  <c r="R16" i="29"/>
  <c r="Q16" i="29"/>
  <c r="O16" i="29"/>
  <c r="N16" i="29"/>
  <c r="L16" i="29"/>
  <c r="K16" i="29"/>
  <c r="I16" i="29"/>
  <c r="AB15" i="29"/>
  <c r="AA15" i="29"/>
  <c r="Z15" i="29"/>
  <c r="Y15" i="29"/>
  <c r="X15" i="29"/>
  <c r="W15" i="29"/>
  <c r="V15" i="29"/>
  <c r="U15" i="29"/>
  <c r="T15" i="29"/>
  <c r="S15" i="29"/>
  <c r="R15" i="29"/>
  <c r="Q15" i="29"/>
  <c r="P15" i="29"/>
  <c r="O15" i="29"/>
  <c r="N15" i="29"/>
  <c r="M15" i="29"/>
  <c r="L15" i="29"/>
  <c r="K15" i="29"/>
  <c r="J15" i="29"/>
  <c r="I15" i="29"/>
  <c r="AZ14" i="29"/>
  <c r="BA14" i="29" s="1"/>
  <c r="CA14" i="29" s="1"/>
  <c r="AA13" i="29"/>
  <c r="Z13" i="29"/>
  <c r="X13" i="29"/>
  <c r="W13" i="29"/>
  <c r="U13" i="29"/>
  <c r="T13" i="29"/>
  <c r="R13" i="29"/>
  <c r="J13" i="29"/>
  <c r="I13" i="29"/>
  <c r="AO12" i="29"/>
  <c r="AN12" i="29"/>
  <c r="G22" i="28"/>
  <c r="G15" i="28"/>
  <c r="CI34" i="29" l="1"/>
  <c r="CA34" i="29"/>
  <c r="BS34" i="29"/>
  <c r="Z34" i="29" s="1"/>
  <c r="BK34" i="29"/>
  <c r="R34" i="29" s="1"/>
  <c r="BC34" i="29"/>
  <c r="J34" i="29" s="1"/>
  <c r="CH34" i="29"/>
  <c r="BZ34" i="29"/>
  <c r="BR34" i="29"/>
  <c r="Y34" i="29" s="1"/>
  <c r="BJ34" i="29"/>
  <c r="Q34" i="29" s="1"/>
  <c r="BB34" i="29"/>
  <c r="I34" i="29" s="1"/>
  <c r="CC34" i="29"/>
  <c r="CO34" i="29"/>
  <c r="CG34" i="29"/>
  <c r="BY34" i="29"/>
  <c r="BQ34" i="29"/>
  <c r="X34" i="29" s="1"/>
  <c r="BI34" i="29"/>
  <c r="P34" i="29" s="1"/>
  <c r="CK34" i="29"/>
  <c r="BU34" i="29"/>
  <c r="AB34" i="29" s="1"/>
  <c r="BE34" i="29"/>
  <c r="L34" i="29" s="1"/>
  <c r="CN34" i="29"/>
  <c r="CF34" i="29"/>
  <c r="BX34" i="29"/>
  <c r="BP34" i="29"/>
  <c r="W34" i="29" s="1"/>
  <c r="BH34" i="29"/>
  <c r="O34" i="29" s="1"/>
  <c r="CM34" i="29"/>
  <c r="CE34" i="29"/>
  <c r="BW34" i="29"/>
  <c r="BO34" i="29"/>
  <c r="V34" i="29" s="1"/>
  <c r="BG34" i="29"/>
  <c r="N34" i="29" s="1"/>
  <c r="CL34" i="29"/>
  <c r="CD34" i="29"/>
  <c r="BV34" i="29"/>
  <c r="BN34" i="29"/>
  <c r="U34" i="29" s="1"/>
  <c r="BF34" i="29"/>
  <c r="M34" i="29" s="1"/>
  <c r="BM34" i="29"/>
  <c r="T34" i="29" s="1"/>
  <c r="W12" i="33"/>
  <c r="BT14" i="29"/>
  <c r="AA14" i="29" s="1"/>
  <c r="BD14" i="29"/>
  <c r="K14" i="29" s="1"/>
  <c r="BL34" i="29"/>
  <c r="S34" i="29" s="1"/>
  <c r="CK96" i="29"/>
  <c r="CC96" i="29"/>
  <c r="BU96" i="29"/>
  <c r="AB96" i="29" s="1"/>
  <c r="BM96" i="29"/>
  <c r="T96" i="29" s="1"/>
  <c r="BE96" i="29"/>
  <c r="L96" i="29" s="1"/>
  <c r="CJ96" i="29"/>
  <c r="CB96" i="29"/>
  <c r="BT96" i="29"/>
  <c r="AA96" i="29" s="1"/>
  <c r="BL96" i="29"/>
  <c r="S96" i="29" s="1"/>
  <c r="BD96" i="29"/>
  <c r="K96" i="29" s="1"/>
  <c r="CM96" i="29"/>
  <c r="BW96" i="29"/>
  <c r="CI96" i="29"/>
  <c r="CA96" i="29"/>
  <c r="BS96" i="29"/>
  <c r="Z96" i="29" s="1"/>
  <c r="BK96" i="29"/>
  <c r="R96" i="29" s="1"/>
  <c r="BC96" i="29"/>
  <c r="J96" i="29" s="1"/>
  <c r="CH96" i="29"/>
  <c r="BZ96" i="29"/>
  <c r="BR96" i="29"/>
  <c r="Y96" i="29" s="1"/>
  <c r="BJ96" i="29"/>
  <c r="Q96" i="29" s="1"/>
  <c r="BB96" i="29"/>
  <c r="I96" i="29" s="1"/>
  <c r="CE96" i="29"/>
  <c r="BO96" i="29"/>
  <c r="V96" i="29" s="1"/>
  <c r="CO96" i="29"/>
  <c r="CG96" i="29"/>
  <c r="BY96" i="29"/>
  <c r="BQ96" i="29"/>
  <c r="X96" i="29" s="1"/>
  <c r="BI96" i="29"/>
  <c r="P96" i="29" s="1"/>
  <c r="BG96" i="29"/>
  <c r="N96" i="29" s="1"/>
  <c r="CN96" i="29"/>
  <c r="CF96" i="29"/>
  <c r="BX96" i="29"/>
  <c r="BP96" i="29"/>
  <c r="W96" i="29" s="1"/>
  <c r="BH96" i="29"/>
  <c r="O96" i="29" s="1"/>
  <c r="BT34" i="29"/>
  <c r="AA34" i="29" s="1"/>
  <c r="BF96" i="29"/>
  <c r="M96" i="29" s="1"/>
  <c r="CH14" i="29"/>
  <c r="BZ14" i="29"/>
  <c r="BR14" i="29"/>
  <c r="Y14" i="29" s="1"/>
  <c r="BJ14" i="29"/>
  <c r="Q14" i="29" s="1"/>
  <c r="BB14" i="29"/>
  <c r="I14" i="29" s="1"/>
  <c r="CE14" i="29"/>
  <c r="BO14" i="29"/>
  <c r="V14" i="29" s="1"/>
  <c r="CO14" i="29"/>
  <c r="CG14" i="29"/>
  <c r="BY14" i="29"/>
  <c r="BQ14" i="29"/>
  <c r="X14" i="29" s="1"/>
  <c r="BI14" i="29"/>
  <c r="P14" i="29" s="1"/>
  <c r="CN14" i="29"/>
  <c r="CF14" i="29"/>
  <c r="BX14" i="29"/>
  <c r="BP14" i="29"/>
  <c r="W14" i="29" s="1"/>
  <c r="BH14" i="29"/>
  <c r="O14" i="29" s="1"/>
  <c r="BG14" i="29"/>
  <c r="N14" i="29" s="1"/>
  <c r="CM14" i="29"/>
  <c r="BW14" i="29"/>
  <c r="CL14" i="29"/>
  <c r="CD14" i="29"/>
  <c r="BV14" i="29"/>
  <c r="BN14" i="29"/>
  <c r="U14" i="29" s="1"/>
  <c r="BF14" i="29"/>
  <c r="M14" i="29" s="1"/>
  <c r="BC14" i="29"/>
  <c r="J14" i="29" s="1"/>
  <c r="BD34" i="29"/>
  <c r="K34" i="29" s="1"/>
  <c r="BE14" i="29"/>
  <c r="L14" i="29" s="1"/>
  <c r="CB34" i="29"/>
  <c r="CI44" i="29"/>
  <c r="CA44" i="29"/>
  <c r="BS44" i="29"/>
  <c r="Z44" i="29" s="1"/>
  <c r="BK44" i="29"/>
  <c r="R44" i="29" s="1"/>
  <c r="BC44" i="29"/>
  <c r="J44" i="29" s="1"/>
  <c r="CH44" i="29"/>
  <c r="BZ44" i="29"/>
  <c r="BR44" i="29"/>
  <c r="Y44" i="29" s="1"/>
  <c r="BJ44" i="29"/>
  <c r="Q44" i="29" s="1"/>
  <c r="BB44" i="29"/>
  <c r="I44" i="29" s="1"/>
  <c r="CK44" i="29"/>
  <c r="BU44" i="29"/>
  <c r="AB44" i="29" s="1"/>
  <c r="BE44" i="29"/>
  <c r="L44" i="29" s="1"/>
  <c r="CO44" i="29"/>
  <c r="CG44" i="29"/>
  <c r="BY44" i="29"/>
  <c r="BQ44" i="29"/>
  <c r="X44" i="29" s="1"/>
  <c r="BI44" i="29"/>
  <c r="P44" i="29" s="1"/>
  <c r="BM44" i="29"/>
  <c r="T44" i="29" s="1"/>
  <c r="CN44" i="29"/>
  <c r="CF44" i="29"/>
  <c r="BX44" i="29"/>
  <c r="BP44" i="29"/>
  <c r="W44" i="29" s="1"/>
  <c r="BH44" i="29"/>
  <c r="O44" i="29" s="1"/>
  <c r="CC44" i="29"/>
  <c r="CM44" i="29"/>
  <c r="CE44" i="29"/>
  <c r="BW44" i="29"/>
  <c r="BO44" i="29"/>
  <c r="V44" i="29" s="1"/>
  <c r="BG44" i="29"/>
  <c r="N44" i="29" s="1"/>
  <c r="CL44" i="29"/>
  <c r="CD44" i="29"/>
  <c r="BV44" i="29"/>
  <c r="BN44" i="29"/>
  <c r="U44" i="29" s="1"/>
  <c r="BF44" i="29"/>
  <c r="M44" i="29" s="1"/>
  <c r="BN96" i="29"/>
  <c r="U96" i="29" s="1"/>
  <c r="BK14" i="29"/>
  <c r="R14" i="29" s="1"/>
  <c r="BL14" i="29"/>
  <c r="S14" i="29" s="1"/>
  <c r="CI14" i="29"/>
  <c r="BS24" i="29"/>
  <c r="Z24" i="29" s="1"/>
  <c r="CJ34" i="29"/>
  <c r="BD44" i="29"/>
  <c r="K44" i="29" s="1"/>
  <c r="BV96" i="29"/>
  <c r="CB14" i="29"/>
  <c r="CC14" i="29"/>
  <c r="BM14" i="29"/>
  <c r="T14" i="29" s="1"/>
  <c r="CJ14" i="29"/>
  <c r="CH24" i="29"/>
  <c r="BZ24" i="29"/>
  <c r="BR24" i="29"/>
  <c r="Y24" i="29" s="1"/>
  <c r="BJ24" i="29"/>
  <c r="Q24" i="29" s="1"/>
  <c r="BB24" i="29"/>
  <c r="I24" i="29" s="1"/>
  <c r="CO24" i="29"/>
  <c r="CG24" i="29"/>
  <c r="BY24" i="29"/>
  <c r="BQ24" i="29"/>
  <c r="X24" i="29" s="1"/>
  <c r="BI24" i="29"/>
  <c r="P24" i="29" s="1"/>
  <c r="CN24" i="29"/>
  <c r="CF24" i="29"/>
  <c r="BX24" i="29"/>
  <c r="BP24" i="29"/>
  <c r="W24" i="29" s="1"/>
  <c r="BH24" i="29"/>
  <c r="O24" i="29" s="1"/>
  <c r="CM24" i="29"/>
  <c r="CE24" i="29"/>
  <c r="BW24" i="29"/>
  <c r="BO24" i="29"/>
  <c r="V24" i="29" s="1"/>
  <c r="BG24" i="29"/>
  <c r="N24" i="29" s="1"/>
  <c r="CL24" i="29"/>
  <c r="CD24" i="29"/>
  <c r="BV24" i="29"/>
  <c r="BN24" i="29"/>
  <c r="U24" i="29" s="1"/>
  <c r="BF24" i="29"/>
  <c r="M24" i="29" s="1"/>
  <c r="BT24" i="29"/>
  <c r="AA24" i="29" s="1"/>
  <c r="BL44" i="29"/>
  <c r="S44" i="29" s="1"/>
  <c r="CD96" i="29"/>
  <c r="BU14" i="29"/>
  <c r="AB14" i="29" s="1"/>
  <c r="BS14" i="29"/>
  <c r="Z14" i="29" s="1"/>
  <c r="CK14" i="29"/>
  <c r="BU24" i="29"/>
  <c r="AB24" i="29" s="1"/>
  <c r="BT44" i="29"/>
  <c r="AA44" i="29" s="1"/>
  <c r="CL96" i="29"/>
  <c r="AR36" i="29"/>
  <c r="J37" i="29" s="1"/>
  <c r="AR46" i="29"/>
  <c r="J47" i="29" s="1"/>
  <c r="BH63" i="29"/>
  <c r="O63" i="29" s="1"/>
  <c r="BP63" i="29"/>
  <c r="W63" i="29" s="1"/>
  <c r="BX63" i="29"/>
  <c r="CF63" i="29"/>
  <c r="CN63" i="29"/>
  <c r="BH74" i="29"/>
  <c r="O74" i="29" s="1"/>
  <c r="BP74" i="29"/>
  <c r="W74" i="29" s="1"/>
  <c r="BX74" i="29"/>
  <c r="CF74" i="29"/>
  <c r="CN74" i="29"/>
  <c r="BH85" i="29"/>
  <c r="O85" i="29" s="1"/>
  <c r="BP85" i="29"/>
  <c r="W85" i="29" s="1"/>
  <c r="BX85" i="29"/>
  <c r="CF85" i="29"/>
  <c r="CN85" i="29"/>
  <c r="BI63" i="29"/>
  <c r="P63" i="29" s="1"/>
  <c r="BQ63" i="29"/>
  <c r="X63" i="29" s="1"/>
  <c r="BY63" i="29"/>
  <c r="CG63" i="29"/>
  <c r="CO63" i="29"/>
  <c r="BI74" i="29"/>
  <c r="P74" i="29" s="1"/>
  <c r="BQ74" i="29"/>
  <c r="X74" i="29" s="1"/>
  <c r="BY74" i="29"/>
  <c r="CG74" i="29"/>
  <c r="CO74" i="29"/>
  <c r="BI85" i="29"/>
  <c r="P85" i="29" s="1"/>
  <c r="BQ85" i="29"/>
  <c r="X85" i="29" s="1"/>
  <c r="BY85" i="29"/>
  <c r="CG85" i="29"/>
  <c r="CO85" i="29"/>
  <c r="AR100" i="29"/>
  <c r="J101" i="29" s="1"/>
  <c r="BB63" i="29"/>
  <c r="I63" i="29" s="1"/>
  <c r="BJ63" i="29"/>
  <c r="Q63" i="29" s="1"/>
  <c r="BR63" i="29"/>
  <c r="Y63" i="29" s="1"/>
  <c r="BZ63" i="29"/>
  <c r="CH63" i="29"/>
  <c r="BB74" i="29"/>
  <c r="I74" i="29" s="1"/>
  <c r="BJ74" i="29"/>
  <c r="Q74" i="29" s="1"/>
  <c r="BR74" i="29"/>
  <c r="Y74" i="29" s="1"/>
  <c r="BZ74" i="29"/>
  <c r="CH74" i="29"/>
  <c r="BB85" i="29"/>
  <c r="I85" i="29" s="1"/>
  <c r="BJ85" i="29"/>
  <c r="Q85" i="29" s="1"/>
  <c r="BR85" i="29"/>
  <c r="Y85" i="29" s="1"/>
  <c r="BZ85" i="29"/>
  <c r="CH85" i="29"/>
  <c r="AS89" i="29"/>
  <c r="K90" i="29" s="1"/>
  <c r="AS100" i="29"/>
  <c r="K101" i="29" s="1"/>
  <c r="AU26" i="29"/>
  <c r="M27" i="29" s="1"/>
  <c r="AU36" i="29"/>
  <c r="M37" i="29" s="1"/>
  <c r="AU46" i="29"/>
  <c r="M47" i="29" s="1"/>
  <c r="BC63" i="29"/>
  <c r="J63" i="29" s="1"/>
  <c r="BK63" i="29"/>
  <c r="R63" i="29" s="1"/>
  <c r="BS63" i="29"/>
  <c r="Z63" i="29" s="1"/>
  <c r="CA63" i="29"/>
  <c r="CI63" i="29"/>
  <c r="BC74" i="29"/>
  <c r="J74" i="29" s="1"/>
  <c r="BK74" i="29"/>
  <c r="R74" i="29" s="1"/>
  <c r="BS74" i="29"/>
  <c r="Z74" i="29" s="1"/>
  <c r="CA74" i="29"/>
  <c r="CI74" i="29"/>
  <c r="BC85" i="29"/>
  <c r="J85" i="29" s="1"/>
  <c r="BK85" i="29"/>
  <c r="R85" i="29" s="1"/>
  <c r="BS85" i="29"/>
  <c r="Z85" i="29" s="1"/>
  <c r="CA85" i="29"/>
  <c r="CI85" i="29"/>
  <c r="BD63" i="29"/>
  <c r="K63" i="29" s="1"/>
  <c r="BL63" i="29"/>
  <c r="S63" i="29" s="1"/>
  <c r="BT63" i="29"/>
  <c r="AA63" i="29" s="1"/>
  <c r="CB63" i="29"/>
  <c r="BD74" i="29"/>
  <c r="K74" i="29" s="1"/>
  <c r="BL74" i="29"/>
  <c r="S74" i="29" s="1"/>
  <c r="BT74" i="29"/>
  <c r="AA74" i="29" s="1"/>
  <c r="CB74" i="29"/>
  <c r="BD85" i="29"/>
  <c r="K85" i="29" s="1"/>
  <c r="BL85" i="29"/>
  <c r="S85" i="29" s="1"/>
  <c r="BT85" i="29"/>
  <c r="AA85" i="29" s="1"/>
  <c r="CB85" i="29"/>
  <c r="H8" i="20" l="1"/>
  <c r="AN8" i="21"/>
  <c r="H8" i="21" s="1"/>
  <c r="H9" i="20"/>
  <c r="H9" i="21"/>
  <c r="L18" i="14" l="1"/>
  <c r="Q18" i="14"/>
  <c r="AH36" i="23" l="1"/>
  <c r="M28" i="12" l="1"/>
  <c r="K28" i="12"/>
  <c r="I28" i="12"/>
  <c r="G28" i="12"/>
  <c r="E28" i="12"/>
  <c r="M27" i="12"/>
  <c r="K27" i="12"/>
  <c r="I27" i="12"/>
  <c r="G27" i="12"/>
  <c r="E27" i="12"/>
  <c r="M20" i="12"/>
  <c r="K20" i="12"/>
  <c r="I20" i="12"/>
  <c r="G20" i="12"/>
  <c r="E20" i="12"/>
  <c r="M19" i="12"/>
  <c r="K19" i="12"/>
  <c r="I19" i="12"/>
  <c r="G19" i="12"/>
  <c r="E19" i="12"/>
  <c r="M12" i="12"/>
  <c r="K12" i="12"/>
  <c r="I12" i="12"/>
  <c r="G12" i="12"/>
  <c r="E12" i="12"/>
  <c r="M11" i="12"/>
  <c r="K11" i="12"/>
  <c r="I11" i="12"/>
  <c r="G11" i="12"/>
  <c r="E11" i="12"/>
  <c r="E36" i="11"/>
  <c r="Y39" i="11"/>
  <c r="T39" i="11"/>
  <c r="O39" i="11"/>
  <c r="J39" i="11"/>
  <c r="E39" i="11"/>
  <c r="AB38" i="11"/>
  <c r="Y38" i="11"/>
  <c r="W38" i="11"/>
  <c r="T38" i="11"/>
  <c r="R38" i="11"/>
  <c r="O38" i="11"/>
  <c r="M38" i="11"/>
  <c r="J38" i="11"/>
  <c r="H38" i="11"/>
  <c r="E38" i="11"/>
  <c r="Y37" i="11"/>
  <c r="T37" i="11"/>
  <c r="O37" i="11"/>
  <c r="J37" i="11"/>
  <c r="E37" i="11"/>
  <c r="Y36" i="11"/>
  <c r="T36" i="11"/>
  <c r="O36" i="11"/>
  <c r="J36" i="11"/>
  <c r="Y35" i="11"/>
  <c r="T35" i="11"/>
  <c r="O35" i="11"/>
  <c r="J35" i="11"/>
  <c r="E35" i="11"/>
  <c r="AB34" i="11"/>
  <c r="Y34" i="11"/>
  <c r="W34" i="11"/>
  <c r="T34" i="11"/>
  <c r="R34" i="11"/>
  <c r="O34" i="11"/>
  <c r="M34" i="11"/>
  <c r="J34" i="11"/>
  <c r="H34" i="11"/>
  <c r="E34" i="11"/>
  <c r="H44" i="20" l="1"/>
  <c r="P32" i="20"/>
  <c r="F10" i="23"/>
  <c r="O14" i="34" s="1"/>
  <c r="P46" i="20" l="1"/>
  <c r="M46" i="20"/>
  <c r="J46" i="20"/>
  <c r="P39" i="20"/>
  <c r="M39" i="20"/>
  <c r="J39" i="20"/>
  <c r="M32" i="20"/>
  <c r="J32" i="20"/>
  <c r="P25" i="20"/>
  <c r="M25" i="20"/>
  <c r="J25" i="20"/>
  <c r="P18" i="20"/>
  <c r="M18" i="20"/>
  <c r="J18" i="20"/>
  <c r="P50" i="21"/>
  <c r="M50" i="21"/>
  <c r="J50" i="21"/>
  <c r="P43" i="21"/>
  <c r="M43" i="21"/>
  <c r="J43" i="21"/>
  <c r="P36" i="21"/>
  <c r="M36" i="21"/>
  <c r="J36" i="21"/>
  <c r="P28" i="21"/>
  <c r="M28" i="21"/>
  <c r="J28" i="21"/>
  <c r="H49" i="21"/>
  <c r="H48" i="21"/>
  <c r="H42" i="21"/>
  <c r="H41" i="21"/>
  <c r="H35" i="21"/>
  <c r="H34" i="21"/>
  <c r="H45" i="20"/>
  <c r="H38" i="20"/>
  <c r="H37" i="20"/>
  <c r="H31" i="20"/>
  <c r="H30" i="20"/>
  <c r="H24" i="20"/>
  <c r="H23" i="20"/>
  <c r="H17" i="20"/>
  <c r="H16" i="20"/>
  <c r="AR24" i="23" l="1"/>
  <c r="T24" i="23"/>
  <c r="L9" i="29" s="1"/>
  <c r="L60" i="29" l="1"/>
  <c r="L8" i="33"/>
  <c r="R20" i="23"/>
  <c r="I22" i="34" s="1"/>
  <c r="R17" i="23"/>
  <c r="Q20" i="14" l="1"/>
  <c r="G17" i="27"/>
  <c r="H32" i="30" s="1"/>
  <c r="I20" i="34"/>
  <c r="R15" i="23"/>
  <c r="I16" i="34" s="1"/>
  <c r="R14" i="23"/>
  <c r="I26" i="34" s="1"/>
  <c r="R13" i="23"/>
  <c r="Q19" i="14" l="1"/>
  <c r="G16" i="27"/>
  <c r="H31" i="30" s="1"/>
  <c r="I18" i="34"/>
  <c r="AH16" i="21"/>
  <c r="AH13" i="21"/>
  <c r="O15" i="21"/>
  <c r="N15" i="21"/>
  <c r="M15" i="21"/>
  <c r="L15" i="21"/>
  <c r="J15" i="21"/>
  <c r="I15" i="21"/>
  <c r="H15" i="21"/>
  <c r="AH12" i="21" l="1"/>
  <c r="A2" i="25"/>
  <c r="A3" i="25"/>
  <c r="A4" i="25"/>
  <c r="A5" i="25"/>
  <c r="A6" i="25"/>
  <c r="A7" i="25"/>
  <c r="A8" i="25"/>
  <c r="A9" i="25"/>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64" i="25"/>
  <c r="A65" i="25"/>
  <c r="A66" i="25"/>
  <c r="A67" i="25"/>
  <c r="A68" i="25"/>
  <c r="A69" i="25"/>
  <c r="A70" i="25"/>
  <c r="A71" i="25"/>
  <c r="A72" i="25"/>
  <c r="A73" i="25"/>
  <c r="A74" i="25"/>
  <c r="A75" i="25"/>
  <c r="A76" i="25"/>
  <c r="A77" i="25"/>
  <c r="A78" i="25"/>
  <c r="A79" i="25"/>
  <c r="A80" i="25"/>
  <c r="A81" i="25"/>
  <c r="A82" i="25"/>
  <c r="A83" i="25"/>
  <c r="A84" i="25"/>
  <c r="A85" i="25"/>
  <c r="A86" i="25"/>
  <c r="A87" i="25"/>
  <c r="A88" i="25"/>
  <c r="A89" i="25"/>
  <c r="A90" i="25"/>
  <c r="A91" i="25"/>
  <c r="A92" i="25"/>
  <c r="A93" i="25"/>
  <c r="A94" i="25"/>
  <c r="A95" i="25"/>
  <c r="A96" i="25"/>
  <c r="A97" i="25"/>
  <c r="A98" i="25"/>
  <c r="A99" i="25"/>
  <c r="A100" i="25"/>
  <c r="A101" i="25"/>
  <c r="A102" i="25"/>
  <c r="A103" i="25"/>
  <c r="A104" i="25"/>
  <c r="A105" i="25"/>
  <c r="A106" i="25"/>
  <c r="A107" i="25"/>
  <c r="A108" i="25"/>
  <c r="A109" i="25"/>
  <c r="A110" i="25"/>
  <c r="A111" i="25"/>
  <c r="A112" i="25"/>
  <c r="A113" i="25"/>
  <c r="A114" i="25"/>
  <c r="A115" i="25"/>
  <c r="A116" i="25"/>
  <c r="A117" i="25"/>
  <c r="A118" i="25"/>
  <c r="A119" i="25"/>
  <c r="A120" i="25"/>
  <c r="A121" i="25"/>
  <c r="A122" i="25"/>
  <c r="A123" i="25"/>
  <c r="A124" i="25"/>
  <c r="A125" i="25"/>
  <c r="A126" i="25"/>
  <c r="A127" i="25"/>
  <c r="A128" i="25"/>
  <c r="A129" i="25"/>
  <c r="A130" i="25"/>
  <c r="A131" i="25"/>
  <c r="A132" i="25"/>
  <c r="A133" i="25"/>
  <c r="A134" i="25"/>
  <c r="A135" i="25"/>
  <c r="A136" i="25"/>
  <c r="A137" i="25"/>
  <c r="A138" i="25"/>
  <c r="A139" i="25"/>
  <c r="A140" i="25"/>
  <c r="A141" i="25"/>
  <c r="A142" i="25"/>
  <c r="A143" i="25"/>
  <c r="A144" i="25"/>
  <c r="A145" i="25"/>
  <c r="A146" i="25"/>
  <c r="A147" i="25"/>
  <c r="A148" i="25"/>
  <c r="A149" i="25"/>
  <c r="A150" i="25"/>
  <c r="A151" i="25"/>
  <c r="A152"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178" i="25"/>
  <c r="A179" i="25"/>
  <c r="A180" i="25"/>
  <c r="A181" i="25"/>
  <c r="A182" i="25"/>
  <c r="A183" i="25"/>
  <c r="A184" i="25"/>
  <c r="A185" i="25"/>
  <c r="A186" i="25"/>
  <c r="A187" i="25"/>
  <c r="A188" i="25"/>
  <c r="A189" i="25"/>
  <c r="A190" i="25"/>
  <c r="A191" i="25"/>
  <c r="A192" i="25"/>
  <c r="A193" i="25"/>
  <c r="A194" i="25"/>
  <c r="A195" i="25"/>
  <c r="A196" i="25"/>
  <c r="A197" i="25"/>
  <c r="A198" i="25"/>
  <c r="A199" i="25"/>
  <c r="A200" i="25"/>
  <c r="A201" i="25"/>
  <c r="A202" i="25"/>
  <c r="A203" i="25"/>
  <c r="A204" i="25"/>
  <c r="A205" i="25"/>
  <c r="A206" i="25"/>
  <c r="A207" i="25"/>
  <c r="A208" i="25"/>
  <c r="A209" i="25"/>
  <c r="A210" i="25"/>
  <c r="A211" i="25"/>
  <c r="A212" i="25"/>
  <c r="A213" i="25"/>
  <c r="A214" i="25"/>
  <c r="A215" i="25"/>
  <c r="A216" i="25"/>
  <c r="A217" i="25"/>
  <c r="A218" i="25"/>
  <c r="A219" i="25"/>
  <c r="A220" i="25"/>
  <c r="A221" i="25"/>
  <c r="A222" i="25"/>
  <c r="A223" i="25"/>
  <c r="A224" i="25"/>
  <c r="A225" i="25"/>
  <c r="A226" i="25"/>
  <c r="A227" i="25"/>
  <c r="A228" i="25"/>
  <c r="A229" i="25"/>
  <c r="A230" i="25"/>
  <c r="A231" i="25"/>
  <c r="A232" i="25"/>
  <c r="A233" i="25"/>
  <c r="A234" i="25"/>
  <c r="A235" i="25"/>
  <c r="A236" i="25"/>
  <c r="A237" i="25"/>
  <c r="A238" i="25"/>
  <c r="A239" i="25"/>
  <c r="A240" i="25"/>
  <c r="A241" i="25"/>
  <c r="A242" i="25"/>
  <c r="A243" i="25"/>
  <c r="A244" i="25"/>
  <c r="A245" i="25"/>
  <c r="A246" i="25"/>
  <c r="A247" i="25"/>
  <c r="A248" i="25"/>
  <c r="A249" i="25"/>
  <c r="A250" i="25"/>
  <c r="A251" i="25"/>
  <c r="A252" i="25"/>
  <c r="A253" i="25"/>
  <c r="A254" i="25"/>
  <c r="A255" i="25"/>
  <c r="A256" i="25"/>
  <c r="A257" i="25"/>
  <c r="A258" i="25"/>
  <c r="A259" i="25"/>
  <c r="A260" i="25"/>
  <c r="A261" i="25"/>
  <c r="A262" i="25"/>
  <c r="A263" i="25"/>
  <c r="A264" i="25"/>
  <c r="A265" i="25"/>
  <c r="A266" i="25"/>
  <c r="A267" i="25"/>
  <c r="A268" i="25"/>
  <c r="A269" i="25"/>
  <c r="A270" i="25"/>
  <c r="A271" i="25"/>
  <c r="A272" i="25"/>
  <c r="A273" i="25"/>
  <c r="A274" i="25"/>
  <c r="A275" i="25"/>
  <c r="A276" i="25"/>
  <c r="A277" i="25"/>
  <c r="A278" i="25"/>
  <c r="A279" i="25"/>
  <c r="A280" i="25"/>
  <c r="A281" i="25"/>
  <c r="A282" i="25"/>
  <c r="A283" i="25"/>
  <c r="A284" i="25"/>
  <c r="A285" i="25"/>
  <c r="A286" i="25"/>
  <c r="A287" i="25"/>
  <c r="A288" i="25"/>
  <c r="A289" i="25"/>
  <c r="A290" i="25"/>
  <c r="A291" i="25"/>
  <c r="A292" i="25"/>
  <c r="A293" i="25"/>
  <c r="A294" i="25"/>
  <c r="A295" i="25"/>
  <c r="A296" i="25"/>
  <c r="A297" i="25"/>
  <c r="A298" i="25"/>
  <c r="A299" i="25"/>
  <c r="A300" i="25"/>
  <c r="A301" i="25"/>
  <c r="A302" i="25"/>
  <c r="A303" i="25"/>
  <c r="A304" i="25"/>
  <c r="A305" i="25"/>
  <c r="A306" i="25"/>
  <c r="A307" i="25"/>
  <c r="A308" i="25"/>
  <c r="A309" i="25"/>
  <c r="A310" i="25"/>
  <c r="A311" i="25"/>
  <c r="A312" i="25"/>
  <c r="A313" i="25"/>
  <c r="A314" i="25"/>
  <c r="A315" i="25"/>
  <c r="A316" i="25"/>
  <c r="A317" i="25"/>
  <c r="A318" i="25"/>
  <c r="A319" i="25"/>
  <c r="A320" i="25"/>
  <c r="A321" i="25"/>
  <c r="A322" i="25"/>
  <c r="A323" i="25"/>
  <c r="A324" i="25"/>
  <c r="A325" i="25"/>
  <c r="A326" i="25"/>
  <c r="A327" i="25"/>
  <c r="A328" i="25"/>
  <c r="A329" i="25"/>
  <c r="A330" i="25"/>
  <c r="A331" i="25"/>
  <c r="A332" i="25"/>
  <c r="A333" i="25"/>
  <c r="A334" i="25"/>
  <c r="A335" i="25"/>
  <c r="A336" i="25"/>
  <c r="A337" i="25"/>
  <c r="A338" i="25"/>
  <c r="A339" i="25"/>
  <c r="A340" i="25"/>
  <c r="A341" i="25"/>
  <c r="A342" i="25"/>
  <c r="A343" i="25"/>
  <c r="A344" i="25"/>
  <c r="A345" i="25"/>
  <c r="A346" i="25"/>
  <c r="A347" i="25"/>
  <c r="A348" i="25"/>
  <c r="A349" i="25"/>
  <c r="A350" i="25"/>
  <c r="A351" i="25"/>
  <c r="A352" i="25"/>
  <c r="A353" i="25"/>
  <c r="A354" i="25"/>
  <c r="A355" i="25"/>
  <c r="A356" i="25"/>
  <c r="A357" i="25"/>
  <c r="A358" i="25"/>
  <c r="A359" i="25"/>
  <c r="A360" i="25"/>
  <c r="A361" i="25"/>
  <c r="A362" i="25"/>
  <c r="A363" i="25"/>
  <c r="A364" i="25"/>
  <c r="A365" i="25"/>
  <c r="A366" i="25"/>
  <c r="A367" i="25"/>
  <c r="A368" i="25"/>
  <c r="A369" i="25"/>
  <c r="A370" i="25"/>
  <c r="A371" i="25"/>
  <c r="A372" i="25"/>
  <c r="A373" i="25"/>
  <c r="A374" i="25"/>
  <c r="A375" i="25"/>
  <c r="A376" i="25"/>
  <c r="A377" i="25"/>
  <c r="A378" i="25"/>
  <c r="A379" i="25"/>
  <c r="A380" i="25"/>
  <c r="A381" i="25"/>
  <c r="A382" i="25"/>
  <c r="A383" i="25"/>
  <c r="A384" i="25"/>
  <c r="A385" i="25"/>
  <c r="A386" i="25"/>
  <c r="A387" i="25"/>
  <c r="A388" i="25"/>
  <c r="A389" i="25"/>
  <c r="A390" i="25"/>
  <c r="A391" i="25"/>
  <c r="A392" i="25"/>
  <c r="A393" i="25"/>
  <c r="A394" i="25"/>
  <c r="A395" i="25"/>
  <c r="A396" i="25"/>
  <c r="A397" i="25"/>
  <c r="A398" i="25"/>
  <c r="A399" i="25"/>
  <c r="A400" i="25"/>
  <c r="A401" i="25"/>
  <c r="A402" i="25"/>
  <c r="A403" i="25"/>
  <c r="A404" i="25"/>
  <c r="A405" i="25"/>
  <c r="A406" i="25"/>
  <c r="A407" i="25"/>
  <c r="A408" i="25"/>
  <c r="A409" i="25"/>
  <c r="A410" i="25"/>
  <c r="A411" i="25"/>
  <c r="A412" i="25"/>
  <c r="A413" i="25"/>
  <c r="A414" i="25"/>
  <c r="A415" i="25"/>
  <c r="A416" i="25"/>
  <c r="A417" i="25"/>
  <c r="A418" i="25"/>
  <c r="A419" i="25"/>
  <c r="A420" i="25"/>
  <c r="A421" i="25"/>
  <c r="A422" i="25"/>
  <c r="A423" i="25"/>
  <c r="A424" i="25"/>
  <c r="A425" i="25"/>
  <c r="A426" i="25"/>
  <c r="A427" i="25"/>
  <c r="A428" i="25"/>
  <c r="A429" i="25"/>
  <c r="A430" i="25"/>
  <c r="A431" i="25"/>
  <c r="A432" i="25"/>
  <c r="A433" i="25"/>
  <c r="A434" i="25"/>
  <c r="A435" i="25"/>
  <c r="A436" i="25"/>
  <c r="A437" i="25"/>
  <c r="A438" i="25"/>
  <c r="A439" i="25"/>
  <c r="A440" i="25"/>
  <c r="A441" i="25"/>
  <c r="A442" i="25"/>
  <c r="A443" i="25"/>
  <c r="A444" i="25"/>
  <c r="A445" i="25"/>
  <c r="A446" i="25"/>
  <c r="A447" i="25"/>
  <c r="A448" i="25"/>
  <c r="A449" i="25"/>
  <c r="A450" i="25"/>
  <c r="A451" i="25"/>
  <c r="A452" i="25"/>
  <c r="A453" i="25"/>
  <c r="A454" i="25"/>
  <c r="A455" i="25"/>
  <c r="A456" i="25"/>
  <c r="A457" i="25"/>
  <c r="A458" i="25"/>
  <c r="A459" i="25"/>
  <c r="A460" i="25"/>
  <c r="A461" i="25"/>
  <c r="A462" i="25"/>
  <c r="A463" i="25"/>
  <c r="A464" i="25"/>
  <c r="A465" i="25"/>
  <c r="A466" i="25"/>
  <c r="A467" i="25"/>
  <c r="A468" i="25"/>
  <c r="A469" i="25"/>
  <c r="A470" i="25"/>
  <c r="A471" i="25"/>
  <c r="A472" i="25"/>
  <c r="A473" i="25"/>
  <c r="A474" i="25"/>
  <c r="A475" i="25"/>
  <c r="A476" i="25"/>
  <c r="A477" i="25"/>
  <c r="A478" i="25"/>
  <c r="A479" i="25"/>
  <c r="A480" i="25"/>
  <c r="A481" i="25"/>
  <c r="A482" i="25"/>
  <c r="A483" i="25"/>
  <c r="A484" i="25"/>
  <c r="A485" i="25"/>
  <c r="A486" i="25"/>
  <c r="A487" i="25"/>
  <c r="A488" i="25"/>
  <c r="A489" i="25"/>
  <c r="A490" i="25"/>
  <c r="A491" i="25"/>
  <c r="A492" i="25"/>
  <c r="A493" i="25"/>
  <c r="A494" i="25"/>
  <c r="A495" i="25"/>
  <c r="A496" i="25"/>
  <c r="A497" i="25"/>
  <c r="A498" i="25"/>
  <c r="A499" i="25"/>
  <c r="A500" i="25"/>
  <c r="A501" i="25"/>
  <c r="A502" i="25"/>
  <c r="A503" i="25"/>
  <c r="A504" i="25"/>
  <c r="A505" i="25"/>
  <c r="A506" i="25"/>
  <c r="A507" i="25"/>
  <c r="A508" i="25"/>
  <c r="A509" i="25"/>
  <c r="A510" i="25"/>
  <c r="A511" i="25"/>
  <c r="A512" i="25"/>
  <c r="A513" i="25"/>
  <c r="A514" i="25"/>
  <c r="A515" i="25"/>
  <c r="A516" i="25"/>
  <c r="A517" i="25"/>
  <c r="A518" i="25"/>
  <c r="A519" i="25"/>
  <c r="A520" i="25"/>
  <c r="A521" i="25"/>
  <c r="A522" i="25"/>
  <c r="A523" i="25"/>
  <c r="A524" i="25"/>
  <c r="A525" i="25"/>
  <c r="A526" i="25"/>
  <c r="A527" i="25"/>
  <c r="A528" i="25"/>
  <c r="A529" i="25"/>
  <c r="A530" i="25"/>
  <c r="A531" i="25"/>
  <c r="A532" i="25"/>
  <c r="A533" i="25"/>
  <c r="A534" i="25"/>
  <c r="A535" i="25"/>
  <c r="A536" i="25"/>
  <c r="A537" i="25"/>
  <c r="A538" i="25"/>
  <c r="A539" i="25"/>
  <c r="A540" i="25"/>
  <c r="A541" i="25"/>
  <c r="A542" i="25"/>
  <c r="A543" i="25"/>
  <c r="A544" i="25"/>
  <c r="A545" i="25"/>
  <c r="A546" i="25"/>
  <c r="A547" i="25"/>
  <c r="A548" i="25"/>
  <c r="A549" i="25"/>
  <c r="A550" i="25"/>
  <c r="A551" i="25"/>
  <c r="A552" i="25"/>
  <c r="A553" i="25"/>
  <c r="A554" i="25"/>
  <c r="A555" i="25"/>
  <c r="A556" i="25"/>
  <c r="A557" i="25"/>
  <c r="A558" i="25"/>
  <c r="A559" i="25"/>
  <c r="A560" i="25"/>
  <c r="A561" i="25"/>
  <c r="A562" i="25"/>
  <c r="A563" i="25"/>
  <c r="A564" i="25"/>
  <c r="A565" i="25"/>
  <c r="A566" i="25"/>
  <c r="A567" i="25"/>
  <c r="A568" i="25"/>
  <c r="A569" i="25"/>
  <c r="A570" i="25"/>
  <c r="A571" i="25"/>
  <c r="A572" i="25"/>
  <c r="A573" i="25"/>
  <c r="A574" i="25"/>
  <c r="A575" i="25"/>
  <c r="A576" i="25"/>
  <c r="A577" i="25"/>
  <c r="A578" i="25"/>
  <c r="A579" i="25"/>
  <c r="A580" i="25"/>
  <c r="A581" i="25"/>
  <c r="A582" i="25"/>
  <c r="A583" i="25"/>
  <c r="A584" i="25"/>
  <c r="A585" i="25"/>
  <c r="A586" i="25"/>
  <c r="A587" i="25"/>
  <c r="A588" i="25"/>
  <c r="A589" i="25"/>
  <c r="A590" i="25"/>
  <c r="A591" i="25"/>
  <c r="A592" i="25"/>
  <c r="A593" i="25"/>
  <c r="A594" i="25"/>
  <c r="A595" i="25"/>
  <c r="A596" i="25"/>
  <c r="A597" i="25"/>
  <c r="A598" i="25"/>
  <c r="A599" i="25"/>
  <c r="A600" i="25"/>
  <c r="A601" i="25"/>
  <c r="A602" i="25"/>
  <c r="A603" i="25"/>
  <c r="A604" i="25"/>
  <c r="A605" i="25"/>
  <c r="A606" i="25"/>
  <c r="A607" i="25"/>
  <c r="A608" i="25"/>
  <c r="A609" i="25"/>
  <c r="A610" i="25"/>
  <c r="A611" i="25"/>
  <c r="A612" i="25"/>
  <c r="A613" i="25"/>
  <c r="A614" i="25"/>
  <c r="A615" i="25"/>
  <c r="A616" i="25"/>
  <c r="A617" i="25"/>
  <c r="A618" i="25"/>
  <c r="A619" i="25"/>
  <c r="A620" i="25"/>
  <c r="A621" i="25"/>
  <c r="A622" i="25"/>
  <c r="A623" i="25"/>
  <c r="A624" i="25"/>
  <c r="A625" i="25"/>
  <c r="A626" i="25"/>
  <c r="A627" i="25"/>
  <c r="A628" i="25"/>
  <c r="A629" i="25"/>
  <c r="A630" i="25"/>
  <c r="A631" i="25"/>
  <c r="A632" i="25"/>
  <c r="A633" i="25"/>
  <c r="A634" i="25"/>
  <c r="A635" i="25"/>
  <c r="A636" i="25"/>
  <c r="A637" i="25"/>
  <c r="A638" i="25"/>
  <c r="A639" i="25"/>
  <c r="A640" i="25"/>
  <c r="A641" i="25"/>
  <c r="A642" i="25"/>
  <c r="A643" i="25"/>
  <c r="A644" i="25"/>
  <c r="A645" i="25"/>
  <c r="A646" i="25"/>
  <c r="A647" i="25"/>
  <c r="A648" i="25"/>
  <c r="A649" i="25"/>
  <c r="A650" i="25"/>
  <c r="A651" i="25"/>
  <c r="A652" i="25"/>
  <c r="A653" i="25"/>
  <c r="A654" i="25"/>
  <c r="A655" i="25"/>
  <c r="A656" i="25"/>
  <c r="A657" i="25"/>
  <c r="A658" i="25"/>
  <c r="A659" i="25"/>
  <c r="A660" i="25"/>
  <c r="A661" i="25"/>
  <c r="A662" i="25"/>
  <c r="A663" i="25"/>
  <c r="A664" i="25"/>
  <c r="A665" i="25"/>
  <c r="A666" i="25"/>
  <c r="A667" i="25"/>
  <c r="A668" i="25"/>
  <c r="A669" i="25"/>
  <c r="A670" i="25"/>
  <c r="A671" i="25"/>
  <c r="A672" i="25"/>
  <c r="A673" i="25"/>
  <c r="A674" i="25"/>
  <c r="A675" i="25"/>
  <c r="A676" i="25"/>
  <c r="A677" i="25"/>
  <c r="A678" i="25"/>
  <c r="A679" i="25"/>
  <c r="A680" i="25"/>
  <c r="A681" i="25"/>
  <c r="A682" i="25"/>
  <c r="A683" i="25"/>
  <c r="A684" i="25"/>
  <c r="A685" i="25"/>
  <c r="A686" i="25"/>
  <c r="A687" i="25"/>
  <c r="A688" i="25"/>
  <c r="A689" i="25"/>
  <c r="A690" i="25"/>
  <c r="A691" i="25"/>
  <c r="A692" i="25"/>
  <c r="A693" i="25"/>
  <c r="A694" i="25"/>
  <c r="A695" i="25"/>
  <c r="A696" i="25"/>
  <c r="A697" i="25"/>
  <c r="A698" i="25"/>
  <c r="A699" i="25"/>
  <c r="A700" i="25"/>
  <c r="A701" i="25"/>
  <c r="A702" i="25"/>
  <c r="A703" i="25"/>
  <c r="A704" i="25"/>
  <c r="A705" i="25"/>
  <c r="A706" i="25"/>
  <c r="A707" i="25"/>
  <c r="A708" i="25"/>
  <c r="A709" i="25"/>
  <c r="A710" i="25"/>
  <c r="A711" i="25"/>
  <c r="A712" i="25"/>
  <c r="A713" i="25"/>
  <c r="A714" i="25"/>
  <c r="A715" i="25"/>
  <c r="A716" i="25"/>
  <c r="A717" i="25"/>
  <c r="A718" i="25"/>
  <c r="A719" i="25"/>
  <c r="A720" i="25"/>
  <c r="A721" i="25"/>
  <c r="A722" i="25"/>
  <c r="A723" i="25"/>
  <c r="A724" i="25"/>
  <c r="A725" i="25"/>
  <c r="A726" i="25"/>
  <c r="A727" i="25"/>
  <c r="A728" i="25"/>
  <c r="A729" i="25"/>
  <c r="A730" i="25"/>
  <c r="A731" i="25"/>
  <c r="A732" i="25"/>
  <c r="A733" i="25"/>
  <c r="A734" i="25"/>
  <c r="A735" i="25"/>
  <c r="A736" i="25"/>
  <c r="A737" i="25"/>
  <c r="A738" i="25"/>
  <c r="A739" i="25"/>
  <c r="A740" i="25"/>
  <c r="A741" i="25"/>
  <c r="A742" i="25"/>
  <c r="A743" i="25"/>
  <c r="A744" i="25"/>
  <c r="A745" i="25"/>
  <c r="A746" i="25"/>
  <c r="A747" i="25"/>
  <c r="A748" i="25"/>
  <c r="A749" i="25"/>
  <c r="A750" i="25"/>
  <c r="A751" i="25"/>
  <c r="A752" i="25"/>
  <c r="A753" i="25"/>
  <c r="A754" i="25"/>
  <c r="A755" i="25"/>
  <c r="A756" i="25"/>
  <c r="A757" i="25"/>
  <c r="A758" i="25"/>
  <c r="A759" i="25"/>
  <c r="A760" i="25"/>
  <c r="A761" i="25"/>
  <c r="A762" i="25"/>
  <c r="A763" i="25"/>
  <c r="A764" i="25"/>
  <c r="A765" i="25"/>
  <c r="A766" i="25"/>
  <c r="A767" i="25"/>
  <c r="A768" i="25"/>
  <c r="A769" i="25"/>
  <c r="A770" i="25"/>
  <c r="A771" i="25"/>
  <c r="A772" i="25"/>
  <c r="A773" i="25"/>
  <c r="A774" i="25"/>
  <c r="A775" i="25"/>
  <c r="A776" i="25"/>
  <c r="A777" i="25"/>
  <c r="A778" i="25"/>
  <c r="A779" i="25"/>
  <c r="A780" i="25"/>
  <c r="A781" i="25"/>
  <c r="A782" i="25"/>
  <c r="A783" i="25"/>
  <c r="A784" i="25"/>
  <c r="A785" i="25"/>
  <c r="A786" i="25"/>
  <c r="A787" i="25"/>
  <c r="A788" i="25"/>
  <c r="A789" i="25"/>
  <c r="A790" i="25"/>
  <c r="A791" i="25"/>
  <c r="A792" i="25"/>
  <c r="A793" i="25"/>
  <c r="A794" i="25"/>
  <c r="A795" i="25"/>
  <c r="A796" i="25"/>
  <c r="A797" i="25"/>
  <c r="A798" i="25"/>
  <c r="A799" i="25"/>
  <c r="A800" i="25"/>
  <c r="A801" i="25"/>
  <c r="A802" i="25"/>
  <c r="A803" i="25"/>
  <c r="A804" i="25"/>
  <c r="A805" i="25"/>
  <c r="A806" i="25"/>
  <c r="A807" i="25"/>
  <c r="A808" i="25"/>
  <c r="A809" i="25"/>
  <c r="A810" i="25"/>
  <c r="A811" i="25"/>
  <c r="A812" i="25"/>
  <c r="A813" i="25"/>
  <c r="A814" i="25"/>
  <c r="A815" i="25"/>
  <c r="A816" i="25"/>
  <c r="A817" i="25"/>
  <c r="A818" i="25"/>
  <c r="A819" i="25"/>
  <c r="A820" i="25"/>
  <c r="A821" i="25"/>
  <c r="A822" i="25"/>
  <c r="A823" i="25"/>
  <c r="A824" i="25"/>
  <c r="A825" i="25"/>
  <c r="A826" i="25"/>
  <c r="A827" i="25"/>
  <c r="A828" i="25"/>
  <c r="A829" i="25"/>
  <c r="A830" i="25"/>
  <c r="A831" i="25"/>
  <c r="A832" i="25"/>
  <c r="A833" i="25"/>
  <c r="A834" i="25"/>
  <c r="A835" i="25"/>
  <c r="A836" i="25"/>
  <c r="A837" i="25"/>
  <c r="A838" i="25"/>
  <c r="A839" i="25"/>
  <c r="A840" i="25"/>
  <c r="A841" i="25"/>
  <c r="A842" i="25"/>
  <c r="A843" i="25"/>
  <c r="A844" i="25"/>
  <c r="A845" i="25"/>
  <c r="A846" i="25"/>
  <c r="A847" i="25"/>
  <c r="A848" i="25"/>
  <c r="A849" i="25"/>
  <c r="A850" i="25"/>
  <c r="A851" i="25"/>
  <c r="A852" i="25"/>
  <c r="A853" i="25"/>
  <c r="A854" i="25"/>
  <c r="A855" i="25"/>
  <c r="A856" i="25"/>
  <c r="A857" i="25"/>
  <c r="A858" i="25"/>
  <c r="A859" i="25"/>
  <c r="A860" i="25"/>
  <c r="A861" i="25"/>
  <c r="A862" i="25"/>
  <c r="A863" i="25"/>
  <c r="A864" i="25"/>
  <c r="A865" i="25"/>
  <c r="A866" i="25"/>
  <c r="A867" i="25"/>
  <c r="A868" i="25"/>
  <c r="A869" i="25"/>
  <c r="A870" i="25"/>
  <c r="A871" i="25"/>
  <c r="A872" i="25"/>
  <c r="A873" i="25"/>
  <c r="A874" i="25"/>
  <c r="A875" i="25"/>
  <c r="A876" i="25"/>
  <c r="A877" i="25"/>
  <c r="A878" i="25"/>
  <c r="A879" i="25"/>
  <c r="A880" i="25"/>
  <c r="A881" i="25"/>
  <c r="A882" i="25"/>
  <c r="A883" i="25"/>
  <c r="A884" i="25"/>
  <c r="A885" i="25"/>
  <c r="A886" i="25"/>
  <c r="A887" i="25"/>
  <c r="A888" i="25"/>
  <c r="A889" i="25"/>
  <c r="A890" i="25"/>
  <c r="A891" i="25"/>
  <c r="A892" i="25"/>
  <c r="A893" i="25"/>
  <c r="A894" i="25"/>
  <c r="A895" i="25"/>
  <c r="A896" i="25"/>
  <c r="A897" i="25"/>
  <c r="A898" i="25"/>
  <c r="A899" i="25"/>
  <c r="A900" i="25"/>
  <c r="A901" i="25"/>
  <c r="A902" i="25"/>
  <c r="A903" i="25"/>
  <c r="A904" i="25"/>
  <c r="A905" i="25"/>
  <c r="A906" i="25"/>
  <c r="A907" i="25"/>
  <c r="A908" i="25"/>
  <c r="A909" i="25"/>
  <c r="A910" i="25"/>
  <c r="A911" i="25"/>
  <c r="A912" i="25"/>
  <c r="A913" i="25"/>
  <c r="A914" i="25"/>
  <c r="A915" i="25"/>
  <c r="A916" i="25"/>
  <c r="A917" i="25"/>
  <c r="A918" i="25"/>
  <c r="A919" i="25"/>
  <c r="A920" i="25"/>
  <c r="A921" i="25"/>
  <c r="A922" i="25"/>
  <c r="A923" i="25"/>
  <c r="A924" i="25"/>
  <c r="A925" i="25"/>
  <c r="A926" i="25"/>
  <c r="A927" i="25"/>
  <c r="A928" i="25"/>
  <c r="A929" i="25"/>
  <c r="A930" i="25"/>
  <c r="A931" i="25"/>
  <c r="A932" i="25"/>
  <c r="A933" i="25"/>
  <c r="A934" i="25"/>
  <c r="A935" i="25"/>
  <c r="A936" i="25"/>
  <c r="A937" i="25"/>
  <c r="A938" i="25"/>
  <c r="A939" i="25"/>
  <c r="A940" i="25"/>
  <c r="A941" i="25"/>
  <c r="A942" i="25"/>
  <c r="A943" i="25"/>
  <c r="A944" i="25"/>
  <c r="A945" i="25"/>
  <c r="A946" i="25"/>
  <c r="A947" i="25"/>
  <c r="A948" i="25"/>
  <c r="A949" i="25"/>
  <c r="A950" i="25"/>
  <c r="A951" i="25"/>
  <c r="A952" i="25"/>
  <c r="A953" i="25"/>
  <c r="A954" i="25"/>
  <c r="A955" i="25"/>
  <c r="A956" i="25"/>
  <c r="A957" i="25"/>
  <c r="A958" i="25"/>
  <c r="A959" i="25"/>
  <c r="A960" i="25"/>
  <c r="A961" i="25"/>
  <c r="A962" i="25"/>
  <c r="A963" i="25"/>
  <c r="A964" i="25"/>
  <c r="A965" i="25"/>
  <c r="A966" i="25"/>
  <c r="A967" i="25"/>
  <c r="A968" i="25"/>
  <c r="A969" i="25"/>
  <c r="A970" i="25"/>
  <c r="A971" i="25"/>
  <c r="A972" i="25"/>
  <c r="A973" i="25"/>
  <c r="A974" i="25"/>
  <c r="A975" i="25"/>
  <c r="A976" i="25"/>
  <c r="A977" i="25"/>
  <c r="A978" i="25"/>
  <c r="A979" i="25"/>
  <c r="A980" i="25"/>
  <c r="A981" i="25"/>
  <c r="A982" i="25"/>
  <c r="A983" i="25"/>
  <c r="A984" i="25"/>
  <c r="A985" i="25"/>
  <c r="A986" i="25"/>
  <c r="A987" i="25"/>
  <c r="A988" i="25"/>
  <c r="A989" i="25"/>
  <c r="A990" i="25"/>
  <c r="A991" i="25"/>
  <c r="A992" i="25"/>
  <c r="A993" i="25"/>
  <c r="A994" i="25"/>
  <c r="A995" i="25"/>
  <c r="A996" i="25"/>
  <c r="A997" i="25"/>
  <c r="A998" i="25"/>
  <c r="A999" i="25"/>
  <c r="A1000" i="25"/>
  <c r="A1001" i="25"/>
  <c r="A1002" i="25"/>
  <c r="A1003" i="25"/>
  <c r="A1004" i="25"/>
  <c r="A1005" i="25"/>
  <c r="A1006" i="25"/>
  <c r="A1007" i="25"/>
  <c r="A1008" i="25"/>
  <c r="A1009" i="25"/>
  <c r="A1010" i="25"/>
  <c r="A1011" i="25"/>
  <c r="A1012" i="25"/>
  <c r="A1013" i="25"/>
  <c r="A1014" i="25"/>
  <c r="A1015" i="25"/>
  <c r="A1016" i="25"/>
  <c r="A1017" i="25"/>
  <c r="A1018" i="25"/>
  <c r="A1019" i="25"/>
  <c r="A1020" i="25"/>
  <c r="A1021" i="25"/>
  <c r="A1022" i="25"/>
  <c r="A1023" i="25"/>
  <c r="A1024" i="25"/>
  <c r="A1025" i="25"/>
  <c r="A1026" i="25"/>
  <c r="A1027" i="25"/>
  <c r="A1028" i="25"/>
  <c r="A1029" i="25"/>
  <c r="A1030" i="25"/>
  <c r="A1031" i="25"/>
  <c r="A1032" i="25"/>
  <c r="A1033" i="25"/>
  <c r="A1034" i="25"/>
  <c r="A1035" i="25"/>
  <c r="A1036" i="25"/>
  <c r="A1037" i="25"/>
  <c r="A1038" i="25"/>
  <c r="A1039" i="25"/>
  <c r="A1040" i="25"/>
  <c r="A1041" i="25"/>
  <c r="A1042" i="25"/>
  <c r="A1043" i="25"/>
  <c r="A1044" i="25"/>
  <c r="A1045" i="25"/>
  <c r="A1046" i="25"/>
  <c r="A1047" i="25"/>
  <c r="A1048" i="25"/>
  <c r="A1049" i="25"/>
  <c r="A1050" i="25"/>
  <c r="A1051" i="25"/>
  <c r="A1052" i="25"/>
  <c r="A1053" i="25"/>
  <c r="A1054" i="25"/>
  <c r="A1055" i="25"/>
  <c r="A1056" i="25"/>
  <c r="A1057" i="25"/>
  <c r="A1058" i="25"/>
  <c r="A1059" i="25"/>
  <c r="A1060" i="25"/>
  <c r="A1061" i="25"/>
  <c r="A1062" i="25"/>
  <c r="A1063" i="25"/>
  <c r="A1064" i="25"/>
  <c r="A1065" i="25"/>
  <c r="A1066" i="25"/>
  <c r="A1067" i="25"/>
  <c r="A1068" i="25"/>
  <c r="A1069" i="25"/>
  <c r="A1070" i="25"/>
  <c r="A1071" i="25"/>
  <c r="A1072" i="25"/>
  <c r="A1073" i="25"/>
  <c r="A1074" i="25"/>
  <c r="A1075" i="25"/>
  <c r="A1076" i="25"/>
  <c r="A1077" i="25"/>
  <c r="A1078" i="25"/>
  <c r="A1079" i="25"/>
  <c r="A1080" i="25"/>
  <c r="A1081" i="25"/>
  <c r="A1082" i="25"/>
  <c r="A1083" i="25"/>
  <c r="A1084" i="25"/>
  <c r="A1085" i="25"/>
  <c r="A1086" i="25"/>
  <c r="A1087" i="25"/>
  <c r="A1088" i="25"/>
  <c r="A1089" i="25"/>
  <c r="A1090" i="25"/>
  <c r="A1091" i="25"/>
  <c r="A1092" i="25"/>
  <c r="A1093" i="25"/>
  <c r="A1094" i="25"/>
  <c r="A1095" i="25"/>
  <c r="A1096" i="25"/>
  <c r="A1097" i="25"/>
  <c r="A1098" i="25"/>
  <c r="A1099" i="25"/>
  <c r="A1100" i="25"/>
  <c r="A1101" i="25"/>
  <c r="A1102" i="25"/>
  <c r="A1103" i="25"/>
  <c r="A1104" i="25"/>
  <c r="A1105" i="25"/>
  <c r="A1106" i="25"/>
  <c r="A1107" i="25"/>
  <c r="A1108" i="25"/>
  <c r="A1109" i="25"/>
  <c r="A1110" i="25"/>
  <c r="A1111" i="25"/>
  <c r="A1112" i="25"/>
  <c r="A1113" i="25"/>
  <c r="A1114" i="25"/>
  <c r="A1115" i="25"/>
  <c r="A1116" i="25"/>
  <c r="A1117" i="25"/>
  <c r="A1118" i="25"/>
  <c r="A1119" i="25"/>
  <c r="A1120" i="25"/>
  <c r="A1121" i="25"/>
  <c r="A1122" i="25"/>
  <c r="A1123" i="25"/>
  <c r="A1124" i="25"/>
  <c r="A1125" i="25"/>
  <c r="A1126" i="25"/>
  <c r="A1127" i="25"/>
  <c r="A1128" i="25"/>
  <c r="A1129" i="25"/>
  <c r="A1130" i="25"/>
  <c r="A1131" i="25"/>
  <c r="A1132" i="25"/>
  <c r="A1133" i="25"/>
  <c r="A1134" i="25"/>
  <c r="A1135" i="25"/>
  <c r="A1136" i="25"/>
  <c r="A1137" i="25"/>
  <c r="A1138" i="25"/>
  <c r="A1139" i="25"/>
  <c r="A1140" i="25"/>
  <c r="A1141" i="25"/>
  <c r="A1142" i="25"/>
  <c r="A1143" i="25"/>
  <c r="A1144" i="25"/>
  <c r="A1145" i="25"/>
  <c r="A1146" i="25"/>
  <c r="A1147" i="25"/>
  <c r="A1148" i="25"/>
  <c r="A1149" i="25"/>
  <c r="A1150" i="25"/>
  <c r="A1151" i="25"/>
  <c r="A1152" i="25"/>
  <c r="A1153" i="25"/>
  <c r="A1154" i="25"/>
  <c r="A1155" i="25"/>
  <c r="A1156" i="25"/>
  <c r="A1157" i="25"/>
  <c r="A1158" i="25"/>
  <c r="A1159" i="25"/>
  <c r="A1160" i="25"/>
  <c r="A1161" i="25"/>
  <c r="A1162" i="25"/>
  <c r="A1163" i="25"/>
  <c r="A1164" i="25"/>
  <c r="A1165" i="25"/>
  <c r="A1166" i="25"/>
  <c r="A1167" i="25"/>
  <c r="A1168" i="25"/>
  <c r="A1169" i="25"/>
  <c r="A1170" i="25"/>
  <c r="A1171" i="25"/>
  <c r="A1172" i="25"/>
  <c r="A1173" i="25"/>
  <c r="A1174" i="25"/>
  <c r="A1175" i="25"/>
  <c r="A1176" i="25"/>
  <c r="A1177" i="25"/>
  <c r="A1178" i="25"/>
  <c r="A1179" i="25"/>
  <c r="A1180" i="25"/>
  <c r="A1181" i="25"/>
  <c r="A1182" i="25"/>
  <c r="A1183" i="25"/>
  <c r="A1184" i="25"/>
  <c r="A1185" i="25"/>
  <c r="A1186" i="25"/>
  <c r="A1187" i="25"/>
  <c r="A1188" i="25"/>
  <c r="A1189" i="25"/>
  <c r="A1190" i="25"/>
  <c r="A1191" i="25"/>
  <c r="A1192" i="25"/>
  <c r="A1193" i="25"/>
  <c r="A1194" i="25"/>
  <c r="A1195" i="25"/>
  <c r="A1196" i="25"/>
  <c r="A1197" i="25"/>
  <c r="A1198" i="25"/>
  <c r="A1199" i="25"/>
  <c r="A1200" i="25"/>
  <c r="A1201" i="25"/>
  <c r="A1202" i="25"/>
  <c r="A1203" i="25"/>
  <c r="A1204" i="25"/>
  <c r="A1205" i="25"/>
  <c r="A1206" i="25"/>
  <c r="A1207" i="25"/>
  <c r="A1208" i="25"/>
  <c r="A1209" i="25"/>
  <c r="A1210" i="25"/>
  <c r="A1211" i="25"/>
  <c r="A1212" i="25"/>
  <c r="A1213" i="25"/>
  <c r="A1214" i="25"/>
  <c r="A1215" i="25"/>
  <c r="A1216" i="25"/>
  <c r="A1217" i="25"/>
  <c r="A1218" i="25"/>
  <c r="A1219" i="25"/>
  <c r="A1220" i="25"/>
  <c r="A1221" i="25"/>
  <c r="A1222" i="25"/>
  <c r="A1223" i="25"/>
  <c r="A1224" i="25"/>
  <c r="A1225" i="25"/>
  <c r="A1226" i="25"/>
  <c r="A1227" i="25"/>
  <c r="A1228" i="25"/>
  <c r="A1229" i="25"/>
  <c r="A1230" i="25"/>
  <c r="A1231" i="25"/>
  <c r="A1232" i="25"/>
  <c r="A1233" i="25"/>
  <c r="A1234" i="25"/>
  <c r="A1235" i="25"/>
  <c r="A1236" i="25"/>
  <c r="A1237" i="25"/>
  <c r="A1238" i="25"/>
  <c r="A1239" i="25"/>
  <c r="A1240" i="25"/>
  <c r="A1241" i="25"/>
  <c r="A1242" i="25"/>
  <c r="A1243" i="25"/>
  <c r="A1244" i="25"/>
  <c r="A1245" i="25"/>
  <c r="A1246" i="25"/>
  <c r="A1247" i="25"/>
  <c r="A1248" i="25"/>
  <c r="A1249" i="25"/>
  <c r="A1250" i="25"/>
  <c r="A1251" i="25"/>
  <c r="A1252" i="25"/>
  <c r="A1253" i="25"/>
  <c r="A1254" i="25"/>
  <c r="A1255" i="25"/>
  <c r="A1256" i="25"/>
  <c r="A1257" i="25"/>
  <c r="A1258" i="25"/>
  <c r="A1259" i="25"/>
  <c r="A1260" i="25"/>
  <c r="A1261" i="25"/>
  <c r="A1262" i="25"/>
  <c r="A1263" i="25"/>
  <c r="A1264" i="25"/>
  <c r="A1265" i="25"/>
  <c r="A1266" i="25"/>
  <c r="A1267" i="25"/>
  <c r="A1268" i="25"/>
  <c r="A1269" i="25"/>
  <c r="A1270" i="25"/>
  <c r="A1271" i="25"/>
  <c r="A1272" i="25"/>
  <c r="A1273" i="25"/>
  <c r="A1274" i="25"/>
  <c r="A1275" i="25"/>
  <c r="A1276" i="25"/>
  <c r="A1277" i="25"/>
  <c r="A1278" i="25"/>
  <c r="A1279" i="25"/>
  <c r="A1280" i="25"/>
  <c r="A1281" i="25"/>
  <c r="A1282" i="25"/>
  <c r="A1283" i="25"/>
  <c r="A1284" i="25"/>
  <c r="A1285" i="25"/>
  <c r="A1286" i="25"/>
  <c r="A1287" i="25"/>
  <c r="A1288" i="25"/>
  <c r="A1289" i="25"/>
  <c r="A1290" i="25"/>
  <c r="A1291" i="25"/>
  <c r="A1292" i="25"/>
  <c r="A1293" i="25"/>
  <c r="A1294" i="25"/>
  <c r="A1295" i="25"/>
  <c r="A1296" i="25"/>
  <c r="A1297" i="25"/>
  <c r="A1298" i="25"/>
  <c r="A1299" i="25"/>
  <c r="A1300" i="25"/>
  <c r="A1301" i="25"/>
  <c r="A1302" i="25"/>
  <c r="A1303" i="25"/>
  <c r="A1304" i="25"/>
  <c r="A1305" i="25"/>
  <c r="A1306" i="25"/>
  <c r="A1307" i="25"/>
  <c r="A1308" i="25"/>
  <c r="A1309" i="25"/>
  <c r="A1310" i="25"/>
  <c r="A1311" i="25"/>
  <c r="A1312" i="25"/>
  <c r="A1313" i="25"/>
  <c r="A1314" i="25"/>
  <c r="A1315" i="25"/>
  <c r="A1316" i="25"/>
  <c r="A1317" i="25"/>
  <c r="A1318" i="25"/>
  <c r="A1319" i="25"/>
  <c r="A1320" i="25"/>
  <c r="A1321" i="25"/>
  <c r="A1322" i="25"/>
  <c r="A1323" i="25"/>
  <c r="A1324" i="25"/>
  <c r="A1325" i="25"/>
  <c r="A1326" i="25"/>
  <c r="A1327" i="25"/>
  <c r="A1328" i="25"/>
  <c r="A1329" i="25"/>
  <c r="A1330" i="25"/>
  <c r="A1331" i="25"/>
  <c r="A1332" i="25"/>
  <c r="A1333" i="25"/>
  <c r="A1334" i="25"/>
  <c r="A1335" i="25"/>
  <c r="A1336" i="25"/>
  <c r="A1337" i="25"/>
  <c r="A1338" i="25"/>
  <c r="A1339" i="25"/>
  <c r="A1340" i="25"/>
  <c r="A1341" i="25"/>
  <c r="A1342" i="25"/>
  <c r="A1343" i="25"/>
  <c r="A1344" i="25"/>
  <c r="A1345" i="25"/>
  <c r="A1346" i="25"/>
  <c r="A1347" i="25"/>
  <c r="A1348" i="25"/>
  <c r="A1349" i="25"/>
  <c r="A1350" i="25"/>
  <c r="A1351" i="25"/>
  <c r="A1352" i="25"/>
  <c r="A1353" i="25"/>
  <c r="A1354" i="25"/>
  <c r="A1355" i="25"/>
  <c r="A1356" i="25"/>
  <c r="A1357" i="25"/>
  <c r="A1358" i="25"/>
  <c r="A1359" i="25"/>
  <c r="A1360" i="25"/>
  <c r="A1361" i="25"/>
  <c r="A1362" i="25"/>
  <c r="A1363" i="25"/>
  <c r="A1364" i="25"/>
  <c r="A1365" i="25"/>
  <c r="A1366" i="25"/>
  <c r="A1367" i="25"/>
  <c r="A1368" i="25"/>
  <c r="A1369" i="25"/>
  <c r="A1370" i="25"/>
  <c r="A1371" i="25"/>
  <c r="A1372" i="25"/>
  <c r="A1373" i="25"/>
  <c r="A1374" i="25"/>
  <c r="A1375" i="25"/>
  <c r="A1376" i="25"/>
  <c r="A1377" i="25"/>
  <c r="A1378" i="25"/>
  <c r="A1379" i="25"/>
  <c r="A1380" i="25"/>
  <c r="A1381" i="25"/>
  <c r="A1382" i="25"/>
  <c r="A1383" i="25"/>
  <c r="A1384" i="25"/>
  <c r="A1385" i="25"/>
  <c r="A1386" i="25"/>
  <c r="A1387" i="25"/>
  <c r="A1388" i="25"/>
  <c r="A1389" i="25"/>
  <c r="A1390" i="25"/>
  <c r="A1391" i="25"/>
  <c r="A1392" i="25"/>
  <c r="A1393" i="25"/>
  <c r="A1394" i="25"/>
  <c r="A1395" i="25"/>
  <c r="A1396" i="25"/>
  <c r="A1397" i="25"/>
  <c r="A1398" i="25"/>
  <c r="A1399" i="25"/>
  <c r="A1400" i="25"/>
  <c r="A1401" i="25"/>
  <c r="A1402" i="25"/>
  <c r="A1403" i="25"/>
  <c r="A1404" i="25"/>
  <c r="A1405" i="25"/>
  <c r="A1406" i="25"/>
  <c r="A1407" i="25"/>
  <c r="A1408" i="25"/>
  <c r="A1409" i="25"/>
  <c r="A1410" i="25"/>
  <c r="A1411" i="25"/>
  <c r="A1412" i="25"/>
  <c r="A1413" i="25"/>
  <c r="A1414" i="25"/>
  <c r="A1415" i="25"/>
  <c r="A1416" i="25"/>
  <c r="A1417" i="25"/>
  <c r="A1418" i="25"/>
  <c r="A1419" i="25"/>
  <c r="A1420" i="25"/>
  <c r="A1421" i="25"/>
  <c r="A1422" i="25"/>
  <c r="A1423" i="25"/>
  <c r="A1424" i="25"/>
  <c r="A1425" i="25"/>
  <c r="A1426" i="25"/>
  <c r="A1427" i="25"/>
  <c r="A1428" i="25"/>
  <c r="A1429" i="25"/>
  <c r="A1430" i="25"/>
  <c r="A1431" i="25"/>
  <c r="A1432" i="25"/>
  <c r="A1433" i="25"/>
  <c r="A1434" i="25"/>
  <c r="A1435" i="25"/>
  <c r="A1436" i="25"/>
  <c r="A1437" i="25"/>
  <c r="A1438" i="25"/>
  <c r="A1439" i="25"/>
  <c r="A1440" i="25"/>
  <c r="A1441" i="25"/>
  <c r="A1442" i="25"/>
  <c r="A1443" i="25"/>
  <c r="A1444" i="25"/>
  <c r="A1445" i="25"/>
  <c r="A1446" i="25"/>
  <c r="A1447" i="25"/>
  <c r="A1448" i="25"/>
  <c r="A1449" i="25"/>
  <c r="A1450" i="25"/>
  <c r="A1451" i="25"/>
  <c r="A1452" i="25"/>
  <c r="A1453" i="25"/>
  <c r="A1454" i="25"/>
  <c r="A1455" i="25"/>
  <c r="A1456" i="25"/>
  <c r="A1457" i="25"/>
  <c r="A1458" i="25"/>
  <c r="A1459" i="25"/>
  <c r="A1460" i="25"/>
  <c r="A1461" i="25"/>
  <c r="A1462" i="25"/>
  <c r="A1463" i="25"/>
  <c r="A1464" i="25"/>
  <c r="A1465" i="25"/>
  <c r="A1466" i="25"/>
  <c r="A1467" i="25"/>
  <c r="A1468" i="25"/>
  <c r="A1469" i="25"/>
  <c r="A1470" i="25"/>
  <c r="A1471" i="25"/>
  <c r="A1472" i="25"/>
  <c r="A1473" i="25"/>
  <c r="A1474" i="25"/>
  <c r="A1475" i="25"/>
  <c r="A1476" i="25"/>
  <c r="A1477" i="25"/>
  <c r="A1478" i="25"/>
  <c r="A1479" i="25"/>
  <c r="A1480" i="25"/>
  <c r="A1481" i="25"/>
  <c r="A1482" i="25"/>
  <c r="A1483" i="25"/>
  <c r="A1484" i="25"/>
  <c r="A1485" i="25"/>
  <c r="A1486" i="25"/>
  <c r="A1487" i="25"/>
  <c r="A1488" i="25"/>
  <c r="A1489" i="25"/>
  <c r="A1490" i="25"/>
  <c r="A1491" i="25"/>
  <c r="A1492" i="25"/>
  <c r="A1493" i="25"/>
  <c r="A1494" i="25"/>
  <c r="A1495" i="25"/>
  <c r="A1496" i="25"/>
  <c r="A1497" i="25"/>
  <c r="A1498" i="25"/>
  <c r="A1499" i="25"/>
  <c r="A1500" i="25"/>
  <c r="A1501" i="25"/>
  <c r="A1502" i="25"/>
  <c r="A1503" i="25"/>
  <c r="A1504" i="25"/>
  <c r="A1505" i="25"/>
  <c r="A1506" i="25"/>
  <c r="A1507" i="25"/>
  <c r="A1508" i="25"/>
  <c r="A1509" i="25"/>
  <c r="A1510" i="25"/>
  <c r="A1511" i="25"/>
  <c r="A1512" i="25"/>
  <c r="A1513" i="25"/>
  <c r="A1514" i="25"/>
  <c r="A1515" i="25"/>
  <c r="A1516" i="25"/>
  <c r="A1517" i="25"/>
  <c r="A1518" i="25"/>
  <c r="A1519" i="25"/>
  <c r="A1520" i="25"/>
  <c r="A1521" i="25"/>
  <c r="A1522" i="25"/>
  <c r="A1523" i="25"/>
  <c r="A1524" i="25"/>
  <c r="A1525" i="25"/>
  <c r="A1526" i="25"/>
  <c r="A1527" i="25"/>
  <c r="A1528" i="25"/>
  <c r="A1529" i="25"/>
  <c r="A1530" i="25"/>
  <c r="A1531" i="25"/>
  <c r="A1532" i="25"/>
  <c r="A1533" i="25"/>
  <c r="A1534" i="25"/>
  <c r="A1535" i="25"/>
  <c r="A1536" i="25"/>
  <c r="A1537" i="25"/>
  <c r="A1538" i="25"/>
  <c r="A1539" i="25"/>
  <c r="A1540" i="25"/>
  <c r="A1541" i="25"/>
  <c r="A1542" i="25"/>
  <c r="A1543" i="25"/>
  <c r="A1544" i="25"/>
  <c r="A1545" i="25"/>
  <c r="A1546" i="25"/>
  <c r="A1547" i="25"/>
  <c r="A1548" i="25"/>
  <c r="A1549" i="25"/>
  <c r="A1550" i="25"/>
  <c r="A1551" i="25"/>
  <c r="A1552" i="25"/>
  <c r="A1553" i="25"/>
  <c r="A1554" i="25"/>
  <c r="A1555" i="25"/>
  <c r="A1556" i="25"/>
  <c r="A1557" i="25"/>
  <c r="A1558" i="25"/>
  <c r="A1559" i="25"/>
  <c r="A1560" i="25"/>
  <c r="A1561" i="25"/>
  <c r="A1562" i="25"/>
  <c r="A1563" i="25"/>
  <c r="A1564" i="25"/>
  <c r="A1565" i="25"/>
  <c r="A1566" i="25"/>
  <c r="A1567" i="25"/>
  <c r="A1568" i="25"/>
  <c r="A1569" i="25"/>
  <c r="A1570" i="25"/>
  <c r="A1571" i="25"/>
  <c r="A1572" i="25"/>
  <c r="A1573" i="25"/>
  <c r="A1574" i="25"/>
  <c r="A1575" i="25"/>
  <c r="A1576" i="25"/>
  <c r="A1577" i="25"/>
  <c r="A1578" i="25"/>
  <c r="A1579" i="25"/>
  <c r="A1580" i="25"/>
  <c r="A1581" i="25"/>
  <c r="A1582" i="25"/>
  <c r="A1583" i="25"/>
  <c r="A1584" i="25"/>
  <c r="A1585" i="25"/>
  <c r="A1586" i="25"/>
  <c r="A1587" i="25"/>
  <c r="A1588" i="25"/>
  <c r="A1589" i="25"/>
  <c r="A1590" i="25"/>
  <c r="A1591" i="25"/>
  <c r="A1592" i="25"/>
  <c r="A1593" i="25"/>
  <c r="A1594" i="25"/>
  <c r="A1595" i="25"/>
  <c r="A1596" i="25"/>
  <c r="A1597" i="25"/>
  <c r="A1598" i="25"/>
  <c r="A1599" i="25"/>
  <c r="A1600" i="25"/>
  <c r="A1601" i="25"/>
  <c r="A1602" i="25"/>
  <c r="A1603" i="25"/>
  <c r="A1604" i="25"/>
  <c r="A1605" i="25"/>
  <c r="A1606" i="25"/>
  <c r="A1607" i="25"/>
  <c r="A1608" i="25"/>
  <c r="A1609" i="25"/>
  <c r="A1610" i="25"/>
  <c r="A1611" i="25"/>
  <c r="A1612" i="25"/>
  <c r="A1613" i="25"/>
  <c r="A1614" i="25"/>
  <c r="A1615" i="25"/>
  <c r="A1616" i="25"/>
  <c r="A1617" i="25"/>
  <c r="A1618" i="25"/>
  <c r="A1619" i="25"/>
  <c r="A1620" i="25"/>
  <c r="A1621" i="25"/>
  <c r="A1622" i="25"/>
  <c r="A1623" i="25"/>
  <c r="A1624" i="25"/>
  <c r="A1625" i="25"/>
  <c r="A1626" i="25"/>
  <c r="A1627" i="25"/>
  <c r="A1628" i="25"/>
  <c r="A1629" i="25"/>
  <c r="A1630" i="25"/>
  <c r="A1631" i="25"/>
  <c r="A1632" i="25"/>
  <c r="A1633" i="25"/>
  <c r="A1634" i="25"/>
  <c r="A1635" i="25"/>
  <c r="A1636" i="25"/>
  <c r="A1637" i="25"/>
  <c r="A1638" i="25"/>
  <c r="A1639" i="25"/>
  <c r="A1640" i="25"/>
  <c r="A1641" i="25"/>
  <c r="A1642" i="25"/>
  <c r="A1643" i="25"/>
  <c r="A1644" i="25"/>
  <c r="A1645" i="25"/>
  <c r="A1646" i="25"/>
  <c r="A1647" i="25"/>
  <c r="A1648" i="25"/>
  <c r="A1649" i="25"/>
  <c r="A1650" i="25"/>
  <c r="A1651" i="25"/>
  <c r="A1652" i="25"/>
  <c r="A1653" i="25"/>
  <c r="A1654" i="25"/>
  <c r="A1655" i="25"/>
  <c r="A1656" i="25"/>
  <c r="A1657" i="25"/>
  <c r="A1658" i="25"/>
  <c r="A1659" i="25"/>
  <c r="A1660" i="25"/>
  <c r="A1661" i="25"/>
  <c r="A1662" i="25"/>
  <c r="A1663" i="25"/>
  <c r="A1664" i="25"/>
  <c r="A1665" i="25"/>
  <c r="A1666" i="25"/>
  <c r="A1667" i="25"/>
  <c r="A1668" i="25"/>
  <c r="A1669" i="25"/>
  <c r="A1670" i="25"/>
  <c r="A1671" i="25"/>
  <c r="A1672" i="25"/>
  <c r="A1673" i="25"/>
  <c r="A1674" i="25"/>
  <c r="A1675" i="25"/>
  <c r="A1676" i="25"/>
  <c r="A1677" i="25"/>
  <c r="A1678" i="25"/>
  <c r="A1679" i="25"/>
  <c r="A1680" i="25"/>
  <c r="A1681" i="25"/>
  <c r="A1682" i="25"/>
  <c r="A1683" i="25"/>
  <c r="A1684" i="25"/>
  <c r="A1685" i="25"/>
  <c r="A1686" i="25"/>
  <c r="A1687" i="25"/>
  <c r="A1688" i="25"/>
  <c r="A1689" i="25"/>
  <c r="A1690" i="25"/>
  <c r="A1691" i="25"/>
  <c r="A1692" i="25"/>
  <c r="A1693" i="25"/>
  <c r="A1694" i="25"/>
  <c r="A1695" i="25"/>
  <c r="A1696" i="25"/>
  <c r="A1697" i="25"/>
  <c r="A1698" i="25"/>
  <c r="A1699" i="25"/>
  <c r="A1700" i="25"/>
  <c r="A1701" i="25"/>
  <c r="A1702" i="25"/>
  <c r="A1703" i="25"/>
  <c r="A1704" i="25"/>
  <c r="A1705" i="25"/>
  <c r="A1706" i="25"/>
  <c r="A1707" i="25"/>
  <c r="A1708" i="25"/>
  <c r="A1709" i="25"/>
  <c r="A1710" i="25"/>
  <c r="A1711" i="25"/>
  <c r="A1712" i="25"/>
  <c r="A1713" i="25"/>
  <c r="A1714" i="25"/>
  <c r="A1715" i="25"/>
  <c r="A1716" i="25"/>
  <c r="A1717" i="25"/>
  <c r="A1718" i="25"/>
  <c r="A1719" i="25"/>
  <c r="A1720" i="25"/>
  <c r="A1721" i="25"/>
  <c r="A1722" i="25"/>
  <c r="A1723" i="25"/>
  <c r="A1724" i="25"/>
  <c r="A1725" i="25"/>
  <c r="A1726" i="25"/>
  <c r="A1727" i="25"/>
  <c r="A1728" i="25"/>
  <c r="A1729" i="25"/>
  <c r="A1730" i="25"/>
  <c r="A1731" i="25"/>
  <c r="A1732" i="25"/>
  <c r="A1733" i="25"/>
  <c r="A1734" i="25"/>
  <c r="A1735" i="25"/>
  <c r="A1736" i="25"/>
  <c r="A1737" i="25"/>
  <c r="A1738" i="25"/>
  <c r="A1739" i="25"/>
  <c r="A1740" i="25"/>
  <c r="A1741" i="25"/>
  <c r="A1742" i="25"/>
  <c r="A1743" i="25"/>
  <c r="A1744" i="25"/>
  <c r="A1745" i="25"/>
  <c r="A1746" i="25"/>
  <c r="A1747" i="25"/>
  <c r="A1748" i="25"/>
  <c r="A1749" i="25"/>
  <c r="A1750" i="25"/>
  <c r="A1751" i="25"/>
  <c r="A1752" i="25"/>
  <c r="A1753" i="25"/>
  <c r="A1754" i="25"/>
  <c r="A1755" i="25"/>
  <c r="A1756" i="25"/>
  <c r="A1757" i="25"/>
  <c r="A1758" i="25"/>
  <c r="A1759" i="25"/>
  <c r="A1760" i="25"/>
  <c r="A1761" i="25"/>
  <c r="A1762" i="25"/>
  <c r="A1763" i="25"/>
  <c r="A1764" i="25"/>
  <c r="A1765" i="25"/>
  <c r="A1766" i="25"/>
  <c r="A1767" i="25"/>
  <c r="A1768" i="25"/>
  <c r="A1769" i="25"/>
  <c r="A1770" i="25"/>
  <c r="A1771" i="25"/>
  <c r="A1772" i="25"/>
  <c r="A1773" i="25"/>
  <c r="A1774" i="25"/>
  <c r="A1775" i="25"/>
  <c r="A1776" i="25"/>
  <c r="A1777" i="25"/>
  <c r="A1778" i="25"/>
  <c r="A1779" i="25"/>
  <c r="A1780" i="25"/>
  <c r="A1781" i="25"/>
  <c r="A1782" i="25"/>
  <c r="A1783" i="25"/>
  <c r="A1784" i="25"/>
  <c r="A1785" i="25"/>
  <c r="A1786" i="25"/>
  <c r="A1787" i="25"/>
  <c r="A1788" i="25"/>
  <c r="A1789" i="25"/>
  <c r="A1790" i="25"/>
  <c r="A1791" i="25"/>
  <c r="A1792" i="25"/>
  <c r="A1793" i="25"/>
  <c r="A1794" i="25"/>
  <c r="A1795" i="25"/>
  <c r="A1796" i="25"/>
  <c r="A1797" i="25"/>
  <c r="A1798" i="25"/>
  <c r="A1799" i="25"/>
  <c r="A1800" i="25"/>
  <c r="A1801" i="25"/>
  <c r="A1802" i="25"/>
  <c r="A1803" i="25"/>
  <c r="A1804" i="25"/>
  <c r="A1805" i="25"/>
  <c r="A1806" i="25"/>
  <c r="A1807" i="25"/>
  <c r="A1808" i="25"/>
  <c r="A1809" i="25"/>
  <c r="A1810" i="25"/>
  <c r="A1811" i="25"/>
  <c r="A1812" i="25"/>
  <c r="A1813" i="25"/>
  <c r="A1814" i="25"/>
  <c r="A1815" i="25"/>
  <c r="A1816" i="25"/>
  <c r="A1817" i="25"/>
  <c r="A1818" i="25"/>
  <c r="A1819" i="25"/>
  <c r="A1820" i="25"/>
  <c r="A1821" i="25"/>
  <c r="A1822" i="25"/>
  <c r="A1823" i="25"/>
  <c r="A1824" i="25"/>
  <c r="A1825" i="25"/>
  <c r="A1826" i="25"/>
  <c r="A1827" i="25"/>
  <c r="A1828" i="25"/>
  <c r="A1829" i="25"/>
  <c r="A1830" i="25"/>
  <c r="A1831" i="25"/>
  <c r="A1832" i="25"/>
  <c r="A1833" i="25"/>
  <c r="A1834" i="25"/>
  <c r="A1835" i="25"/>
  <c r="A1836" i="25"/>
  <c r="A1837" i="25"/>
  <c r="A1838" i="25"/>
  <c r="A1839" i="25"/>
  <c r="A1840" i="25"/>
  <c r="A1841" i="25"/>
  <c r="A1842" i="25"/>
  <c r="A1843" i="25"/>
  <c r="A1844" i="25"/>
  <c r="A1845" i="25"/>
  <c r="A1846" i="25"/>
  <c r="A1847" i="25"/>
  <c r="A1848" i="25"/>
  <c r="A1849" i="25"/>
  <c r="A1850" i="25"/>
  <c r="A1851" i="25"/>
  <c r="A1852" i="25"/>
  <c r="A1853" i="25"/>
  <c r="A1854" i="25"/>
  <c r="A1855" i="25"/>
  <c r="A1856" i="25"/>
  <c r="A1857" i="25"/>
  <c r="A1858" i="25"/>
  <c r="A1859" i="25"/>
  <c r="A1860" i="25"/>
  <c r="A1861" i="25"/>
  <c r="A1862" i="25"/>
  <c r="A1863" i="25"/>
  <c r="A1864" i="25"/>
  <c r="A1865" i="25"/>
  <c r="A1866" i="25"/>
  <c r="A1867" i="25"/>
  <c r="A1868" i="25"/>
  <c r="A1869" i="25"/>
  <c r="A1870" i="25"/>
  <c r="A1871" i="25"/>
  <c r="A1872" i="25"/>
  <c r="A1873" i="25"/>
  <c r="A1874" i="25"/>
  <c r="A1875" i="25"/>
  <c r="A1876" i="25"/>
  <c r="A1877" i="25"/>
  <c r="A1878" i="25"/>
  <c r="A1879" i="25"/>
  <c r="A1880" i="25"/>
  <c r="A1881" i="25"/>
  <c r="A1882" i="25"/>
  <c r="A1883" i="25"/>
  <c r="A1884" i="25"/>
  <c r="A1885" i="25"/>
  <c r="A1886" i="25"/>
  <c r="A1887" i="25"/>
  <c r="A1888" i="25"/>
  <c r="A1889" i="25"/>
  <c r="A1890" i="25"/>
  <c r="A1891" i="25"/>
  <c r="A1892" i="25"/>
  <c r="A1893" i="25"/>
  <c r="A1894" i="25"/>
  <c r="A1895" i="25"/>
  <c r="A1896" i="25"/>
  <c r="A1897" i="25"/>
  <c r="K52" i="23" l="1"/>
  <c r="J52" i="23"/>
  <c r="I52" i="23"/>
  <c r="H52" i="23"/>
  <c r="G52" i="23"/>
  <c r="F52" i="23"/>
  <c r="E52" i="23"/>
  <c r="D52" i="23"/>
  <c r="C52" i="23"/>
  <c r="X51" i="23"/>
  <c r="P51" i="23"/>
  <c r="O51" i="23"/>
  <c r="N51" i="23"/>
  <c r="X50" i="23"/>
  <c r="P50" i="23"/>
  <c r="O50" i="23"/>
  <c r="N50" i="23"/>
  <c r="X49" i="23"/>
  <c r="P49" i="23"/>
  <c r="O49" i="23"/>
  <c r="N49" i="23"/>
  <c r="F49" i="23"/>
  <c r="E49" i="23"/>
  <c r="D49" i="23"/>
  <c r="X48" i="23"/>
  <c r="P48" i="23"/>
  <c r="O48" i="23"/>
  <c r="N48" i="23"/>
  <c r="F48" i="23"/>
  <c r="E48" i="23"/>
  <c r="D48" i="23"/>
  <c r="X47" i="23"/>
  <c r="P47" i="23"/>
  <c r="O47" i="23"/>
  <c r="N47" i="23"/>
  <c r="F47" i="23"/>
  <c r="E47" i="23"/>
  <c r="D47" i="23"/>
  <c r="AG44" i="23"/>
  <c r="H43" i="23" s="1"/>
  <c r="Q43" i="23"/>
  <c r="P43" i="23"/>
  <c r="N43" i="23"/>
  <c r="M43" i="23"/>
  <c r="K43" i="23"/>
  <c r="J43" i="23"/>
  <c r="AA42" i="23"/>
  <c r="Z42" i="23"/>
  <c r="Y42" i="23"/>
  <c r="X42" i="23"/>
  <c r="W42" i="23"/>
  <c r="V42" i="23"/>
  <c r="U42" i="23"/>
  <c r="T42" i="23"/>
  <c r="S42" i="23"/>
  <c r="R42" i="23"/>
  <c r="Q42" i="23"/>
  <c r="P42" i="23"/>
  <c r="O42" i="23"/>
  <c r="N42" i="23"/>
  <c r="M42" i="23"/>
  <c r="L42" i="23"/>
  <c r="K42" i="23"/>
  <c r="J42" i="23"/>
  <c r="I42" i="23"/>
  <c r="H42" i="23"/>
  <c r="AZ41" i="23"/>
  <c r="BA41" i="23" s="1"/>
  <c r="CN41" i="23" s="1"/>
  <c r="AA40" i="23"/>
  <c r="Y40" i="23"/>
  <c r="X40" i="23"/>
  <c r="W40" i="23"/>
  <c r="V40" i="23"/>
  <c r="U40" i="23"/>
  <c r="T40" i="23"/>
  <c r="AO39" i="23"/>
  <c r="R40" i="23" s="1"/>
  <c r="AN39" i="23"/>
  <c r="Q40" i="23" s="1"/>
  <c r="AL39" i="23"/>
  <c r="I40" i="23" s="1"/>
  <c r="AK39" i="23"/>
  <c r="H40" i="23" s="1"/>
  <c r="AO37" i="23"/>
  <c r="AA34" i="23" s="1"/>
  <c r="AZ36" i="23"/>
  <c r="BA36" i="23" s="1"/>
  <c r="AZ34" i="23"/>
  <c r="BA34" i="23" s="1"/>
  <c r="AP29" i="23"/>
  <c r="L29" i="23" s="1"/>
  <c r="AO29" i="23"/>
  <c r="K29" i="23" s="1"/>
  <c r="AO28" i="23"/>
  <c r="C29" i="23" s="1"/>
  <c r="AR26" i="23"/>
  <c r="AR25" i="23"/>
  <c r="X25" i="23"/>
  <c r="R25" i="23"/>
  <c r="AT24" i="23"/>
  <c r="S24" i="23" s="1"/>
  <c r="K9" i="29" s="1"/>
  <c r="AS24" i="23"/>
  <c r="R24" i="23" s="1"/>
  <c r="J9" i="29" s="1"/>
  <c r="Y24" i="23"/>
  <c r="Q9" i="29" s="1"/>
  <c r="R21" i="23"/>
  <c r="I24" i="34" s="1"/>
  <c r="AG49" i="22"/>
  <c r="H48" i="22" s="1"/>
  <c r="Q48" i="22"/>
  <c r="P48" i="22"/>
  <c r="N48" i="22"/>
  <c r="M48" i="22"/>
  <c r="K48" i="22"/>
  <c r="J48" i="22"/>
  <c r="AA47" i="22"/>
  <c r="Z47" i="22"/>
  <c r="Y47" i="22"/>
  <c r="X47" i="22"/>
  <c r="W47" i="22"/>
  <c r="V47" i="22"/>
  <c r="U47" i="22"/>
  <c r="T47" i="22"/>
  <c r="S47" i="22"/>
  <c r="R47" i="22"/>
  <c r="Q47" i="22"/>
  <c r="P47" i="22"/>
  <c r="O47" i="22"/>
  <c r="N47" i="22"/>
  <c r="M47" i="22"/>
  <c r="L47" i="22"/>
  <c r="K47" i="22"/>
  <c r="J47" i="22"/>
  <c r="I47" i="22"/>
  <c r="H47" i="22"/>
  <c r="AZ46" i="22"/>
  <c r="BA46" i="22" s="1"/>
  <c r="CC46" i="22" s="1"/>
  <c r="AA45" i="22"/>
  <c r="Y45" i="22"/>
  <c r="X45" i="22"/>
  <c r="W45" i="22"/>
  <c r="V45" i="22"/>
  <c r="U45" i="22"/>
  <c r="T45" i="22"/>
  <c r="AO44" i="22"/>
  <c r="R45" i="22" s="1"/>
  <c r="AN44" i="22"/>
  <c r="Q45" i="22" s="1"/>
  <c r="AL44" i="22"/>
  <c r="I45" i="22" s="1"/>
  <c r="AK44" i="22"/>
  <c r="H45" i="22" s="1"/>
  <c r="AG41" i="22"/>
  <c r="H40" i="22" s="1"/>
  <c r="Q40" i="22"/>
  <c r="P40" i="22"/>
  <c r="N40" i="22"/>
  <c r="M40" i="22"/>
  <c r="K40" i="22"/>
  <c r="J40" i="22"/>
  <c r="AA39" i="22"/>
  <c r="Z39" i="22"/>
  <c r="Y39" i="22"/>
  <c r="X39" i="22"/>
  <c r="W39" i="22"/>
  <c r="V39" i="22"/>
  <c r="U39" i="22"/>
  <c r="T39" i="22"/>
  <c r="S39" i="22"/>
  <c r="R39" i="22"/>
  <c r="Q39" i="22"/>
  <c r="P39" i="22"/>
  <c r="O39" i="22"/>
  <c r="N39" i="22"/>
  <c r="M39" i="22"/>
  <c r="L39" i="22"/>
  <c r="K39" i="22"/>
  <c r="J39" i="22"/>
  <c r="I39" i="22"/>
  <c r="H39" i="22"/>
  <c r="CH38" i="22"/>
  <c r="AZ38" i="22"/>
  <c r="BA38" i="22" s="1"/>
  <c r="BZ38" i="22" s="1"/>
  <c r="AA37" i="22"/>
  <c r="Y37" i="22"/>
  <c r="X37" i="22"/>
  <c r="W37" i="22"/>
  <c r="V37" i="22"/>
  <c r="U37" i="22"/>
  <c r="T37" i="22"/>
  <c r="AO36" i="22"/>
  <c r="R37" i="22" s="1"/>
  <c r="AN36" i="22"/>
  <c r="Q37" i="22" s="1"/>
  <c r="AL36" i="22"/>
  <c r="I37" i="22" s="1"/>
  <c r="AK36" i="22"/>
  <c r="H37" i="22" s="1"/>
  <c r="AG34" i="22"/>
  <c r="H33" i="22" s="1"/>
  <c r="Q33" i="22"/>
  <c r="P33" i="22"/>
  <c r="N33" i="22"/>
  <c r="M33" i="22"/>
  <c r="K33" i="22"/>
  <c r="J33" i="22"/>
  <c r="AA32" i="22"/>
  <c r="Z32" i="22"/>
  <c r="Y32" i="22"/>
  <c r="X32" i="22"/>
  <c r="W32" i="22"/>
  <c r="V32" i="22"/>
  <c r="U32" i="22"/>
  <c r="T32" i="22"/>
  <c r="S32" i="22"/>
  <c r="R32" i="22"/>
  <c r="Q32" i="22"/>
  <c r="P32" i="22"/>
  <c r="O32" i="22"/>
  <c r="N32" i="22"/>
  <c r="M32" i="22"/>
  <c r="L32" i="22"/>
  <c r="K32" i="22"/>
  <c r="J32" i="22"/>
  <c r="I32" i="22"/>
  <c r="H32" i="22"/>
  <c r="AZ31" i="22"/>
  <c r="BA31" i="22" s="1"/>
  <c r="CL31" i="22" s="1"/>
  <c r="AA30" i="22"/>
  <c r="Y30" i="22"/>
  <c r="X30" i="22"/>
  <c r="W30" i="22"/>
  <c r="V30" i="22"/>
  <c r="U30" i="22"/>
  <c r="T30" i="22"/>
  <c r="AO29" i="22"/>
  <c r="R30" i="22" s="1"/>
  <c r="AN29" i="22"/>
  <c r="Q30" i="22" s="1"/>
  <c r="AL29" i="22"/>
  <c r="I30" i="22" s="1"/>
  <c r="AK29" i="22"/>
  <c r="H30" i="22" s="1"/>
  <c r="AG27" i="22"/>
  <c r="H26" i="22" s="1"/>
  <c r="Q26" i="22"/>
  <c r="P26" i="22"/>
  <c r="N26" i="22"/>
  <c r="M26" i="22"/>
  <c r="K26" i="22"/>
  <c r="J26" i="22"/>
  <c r="AA25" i="22"/>
  <c r="Z25" i="22"/>
  <c r="Y25" i="22"/>
  <c r="X25" i="22"/>
  <c r="W25" i="22"/>
  <c r="V25" i="22"/>
  <c r="U25" i="22"/>
  <c r="T25" i="22"/>
  <c r="S25" i="22"/>
  <c r="R25" i="22"/>
  <c r="Q25" i="22"/>
  <c r="P25" i="22"/>
  <c r="O25" i="22"/>
  <c r="N25" i="22"/>
  <c r="M25" i="22"/>
  <c r="L25" i="22"/>
  <c r="K25" i="22"/>
  <c r="J25" i="22"/>
  <c r="I25" i="22"/>
  <c r="H25" i="22"/>
  <c r="AZ24" i="22"/>
  <c r="BA24" i="22" s="1"/>
  <c r="CB24" i="22" s="1"/>
  <c r="AA23" i="22"/>
  <c r="Y23" i="22"/>
  <c r="X23" i="22"/>
  <c r="W23" i="22"/>
  <c r="V23" i="22"/>
  <c r="U23" i="22"/>
  <c r="T23" i="22"/>
  <c r="AO22" i="22"/>
  <c r="R23" i="22" s="1"/>
  <c r="AN22" i="22"/>
  <c r="Q23" i="22" s="1"/>
  <c r="AL22" i="22"/>
  <c r="I23" i="22" s="1"/>
  <c r="AK22" i="22"/>
  <c r="H23" i="22" s="1"/>
  <c r="AG20" i="22"/>
  <c r="H19" i="22" s="1"/>
  <c r="Q19" i="22"/>
  <c r="P19" i="22"/>
  <c r="N19" i="22"/>
  <c r="M19" i="22"/>
  <c r="K19" i="22"/>
  <c r="J19" i="22"/>
  <c r="AA18" i="22"/>
  <c r="Z18" i="22"/>
  <c r="Y18" i="22"/>
  <c r="X18" i="22"/>
  <c r="W18" i="22"/>
  <c r="V18" i="22"/>
  <c r="U18" i="22"/>
  <c r="T18" i="22"/>
  <c r="S18" i="22"/>
  <c r="R18" i="22"/>
  <c r="Q18" i="22"/>
  <c r="P18" i="22"/>
  <c r="O18" i="22"/>
  <c r="N18" i="22"/>
  <c r="M18" i="22"/>
  <c r="L18" i="22"/>
  <c r="K18" i="22"/>
  <c r="J18" i="22"/>
  <c r="I18" i="22"/>
  <c r="H18" i="22"/>
  <c r="AZ17" i="22"/>
  <c r="BA17" i="22" s="1"/>
  <c r="AA16" i="22"/>
  <c r="Y16" i="22"/>
  <c r="X16" i="22"/>
  <c r="W16" i="22"/>
  <c r="V16" i="22"/>
  <c r="U16" i="22"/>
  <c r="T16" i="22"/>
  <c r="AO15" i="22"/>
  <c r="R16" i="22" s="1"/>
  <c r="AN15" i="22"/>
  <c r="Q16" i="22" s="1"/>
  <c r="AL15" i="22"/>
  <c r="I16" i="22" s="1"/>
  <c r="AK15" i="22"/>
  <c r="H16" i="22" s="1"/>
  <c r="AG13" i="22"/>
  <c r="H12" i="22" s="1"/>
  <c r="Q12" i="22"/>
  <c r="P12" i="22"/>
  <c r="N12" i="22"/>
  <c r="M12" i="22"/>
  <c r="K12" i="22"/>
  <c r="J12" i="22"/>
  <c r="AA11" i="22"/>
  <c r="Z11" i="22"/>
  <c r="Y11" i="22"/>
  <c r="X11" i="22"/>
  <c r="W11" i="22"/>
  <c r="V11" i="22"/>
  <c r="U11" i="22"/>
  <c r="T11" i="22"/>
  <c r="S11" i="22"/>
  <c r="R11" i="22"/>
  <c r="Q11" i="22"/>
  <c r="P11" i="22"/>
  <c r="O11" i="22"/>
  <c r="N11" i="22"/>
  <c r="M11" i="22"/>
  <c r="L11" i="22"/>
  <c r="K11" i="22"/>
  <c r="J11" i="22"/>
  <c r="I11" i="22"/>
  <c r="H11" i="22"/>
  <c r="AZ10" i="22"/>
  <c r="BA10" i="22" s="1"/>
  <c r="CH10" i="22" s="1"/>
  <c r="AA9" i="22"/>
  <c r="Y9" i="22"/>
  <c r="X9" i="22"/>
  <c r="W9" i="22"/>
  <c r="V9" i="22"/>
  <c r="U9" i="22"/>
  <c r="T9" i="22"/>
  <c r="AO8" i="22"/>
  <c r="R9" i="22" s="1"/>
  <c r="AN8" i="22"/>
  <c r="Q9" i="22" s="1"/>
  <c r="AL8" i="22"/>
  <c r="I9" i="22" s="1"/>
  <c r="AK8" i="22"/>
  <c r="H9" i="22" s="1"/>
  <c r="AG51" i="21"/>
  <c r="H50" i="21" s="1"/>
  <c r="AZ48" i="21"/>
  <c r="BA48" i="21" s="1"/>
  <c r="CG48" i="21" s="1"/>
  <c r="AU47" i="21"/>
  <c r="I47" i="21" s="1"/>
  <c r="AT47" i="21"/>
  <c r="H47" i="21" s="1"/>
  <c r="R47" i="21"/>
  <c r="P47" i="21"/>
  <c r="O47" i="21"/>
  <c r="N47" i="21"/>
  <c r="M47" i="21"/>
  <c r="L47" i="21"/>
  <c r="K47" i="21"/>
  <c r="AG44" i="21"/>
  <c r="H43" i="21" s="1"/>
  <c r="AZ41" i="21"/>
  <c r="BA41" i="21" s="1"/>
  <c r="CD41" i="21" s="1"/>
  <c r="AU40" i="21"/>
  <c r="I40" i="21" s="1"/>
  <c r="AT40" i="21"/>
  <c r="H40" i="21" s="1"/>
  <c r="R40" i="21"/>
  <c r="P40" i="21"/>
  <c r="O40" i="21"/>
  <c r="N40" i="21"/>
  <c r="M40" i="21"/>
  <c r="L40" i="21"/>
  <c r="K40" i="21"/>
  <c r="AG37" i="21"/>
  <c r="H36" i="21" s="1"/>
  <c r="AZ34" i="21"/>
  <c r="BA34" i="21" s="1"/>
  <c r="CA34" i="21" s="1"/>
  <c r="AU33" i="21"/>
  <c r="I33" i="21" s="1"/>
  <c r="AT33" i="21"/>
  <c r="R33" i="21"/>
  <c r="P33" i="21"/>
  <c r="O33" i="21"/>
  <c r="N33" i="21"/>
  <c r="M33" i="21"/>
  <c r="L33" i="21"/>
  <c r="K33" i="21"/>
  <c r="H33" i="21"/>
  <c r="AG29" i="21"/>
  <c r="H28" i="21" s="1"/>
  <c r="AA27" i="21"/>
  <c r="Z27" i="21"/>
  <c r="Y27" i="21"/>
  <c r="X27" i="21"/>
  <c r="W27" i="21"/>
  <c r="V27" i="21"/>
  <c r="U27" i="21"/>
  <c r="T27" i="21"/>
  <c r="S27" i="21"/>
  <c r="R27" i="21"/>
  <c r="Q27" i="21"/>
  <c r="P27" i="21"/>
  <c r="O27" i="21"/>
  <c r="N27" i="21"/>
  <c r="M27" i="21"/>
  <c r="L27" i="21"/>
  <c r="K27" i="21"/>
  <c r="J27" i="21"/>
  <c r="I27" i="21"/>
  <c r="H27" i="21"/>
  <c r="CJ26" i="21"/>
  <c r="AZ26" i="21"/>
  <c r="BA26" i="21" s="1"/>
  <c r="CB26" i="21" s="1"/>
  <c r="AU25" i="21"/>
  <c r="I25" i="21" s="1"/>
  <c r="AT25" i="21"/>
  <c r="H25" i="21" s="1"/>
  <c r="R25" i="21"/>
  <c r="P25" i="21"/>
  <c r="O25" i="21"/>
  <c r="N25" i="21"/>
  <c r="M25" i="21"/>
  <c r="L25" i="21"/>
  <c r="K25" i="21"/>
  <c r="AK21" i="21"/>
  <c r="AM20" i="21"/>
  <c r="T19" i="21" s="1"/>
  <c r="K20" i="21"/>
  <c r="J20" i="21"/>
  <c r="I20" i="21"/>
  <c r="H20" i="21"/>
  <c r="S19" i="21"/>
  <c r="R19" i="21"/>
  <c r="Q19" i="21"/>
  <c r="P19" i="21"/>
  <c r="O19" i="21"/>
  <c r="N19" i="21"/>
  <c r="M19" i="21"/>
  <c r="L19" i="21"/>
  <c r="K19" i="21"/>
  <c r="J19" i="21"/>
  <c r="I19" i="21"/>
  <c r="H19" i="21"/>
  <c r="AA18" i="21"/>
  <c r="Z18" i="21"/>
  <c r="Y18" i="21"/>
  <c r="X18" i="21"/>
  <c r="W18" i="21"/>
  <c r="V18" i="21"/>
  <c r="U18" i="21"/>
  <c r="T18" i="21"/>
  <c r="S18" i="21"/>
  <c r="R18" i="21"/>
  <c r="Q18" i="21"/>
  <c r="P18" i="21"/>
  <c r="O18" i="21"/>
  <c r="N18" i="21"/>
  <c r="M18" i="21"/>
  <c r="L18" i="21"/>
  <c r="K18" i="21"/>
  <c r="J18" i="21"/>
  <c r="I18" i="21"/>
  <c r="H18" i="21"/>
  <c r="AA17" i="21"/>
  <c r="Z17" i="21"/>
  <c r="Y17" i="21"/>
  <c r="X17" i="21"/>
  <c r="W17" i="21"/>
  <c r="V17" i="21"/>
  <c r="U17" i="21"/>
  <c r="T17" i="21"/>
  <c r="S17" i="21"/>
  <c r="R17" i="21"/>
  <c r="Q17" i="21"/>
  <c r="P17" i="21"/>
  <c r="O17" i="21"/>
  <c r="N17" i="21"/>
  <c r="M17" i="21"/>
  <c r="L17" i="21"/>
  <c r="K17" i="21"/>
  <c r="J17" i="21"/>
  <c r="I17" i="21"/>
  <c r="H17" i="21"/>
  <c r="AB16" i="21"/>
  <c r="Y16" i="21"/>
  <c r="W16" i="21"/>
  <c r="T16" i="21"/>
  <c r="Q16" i="21"/>
  <c r="N16" i="21"/>
  <c r="AM12" i="21"/>
  <c r="M16" i="21" s="1"/>
  <c r="AL12" i="21"/>
  <c r="L16" i="21" s="1"/>
  <c r="AK12" i="21"/>
  <c r="K16" i="21" s="1"/>
  <c r="AJ12" i="21"/>
  <c r="J16" i="21" s="1"/>
  <c r="AI12" i="21"/>
  <c r="I16" i="21" s="1"/>
  <c r="H16" i="21"/>
  <c r="AG47" i="20"/>
  <c r="H46" i="20" s="1"/>
  <c r="AZ44" i="20"/>
  <c r="BA44" i="20" s="1"/>
  <c r="BZ44" i="20" s="1"/>
  <c r="AU43" i="20"/>
  <c r="AT43" i="20"/>
  <c r="H43" i="20" s="1"/>
  <c r="R43" i="20"/>
  <c r="P43" i="20"/>
  <c r="O43" i="20"/>
  <c r="N43" i="20"/>
  <c r="M43" i="20"/>
  <c r="L43" i="20"/>
  <c r="K43" i="20"/>
  <c r="I43" i="20"/>
  <c r="AG40" i="20"/>
  <c r="H39" i="20" s="1"/>
  <c r="AZ37" i="20"/>
  <c r="BA37" i="20" s="1"/>
  <c r="AU36" i="20"/>
  <c r="I36" i="20" s="1"/>
  <c r="AT36" i="20"/>
  <c r="H36" i="20" s="1"/>
  <c r="R36" i="20"/>
  <c r="P36" i="20"/>
  <c r="O36" i="20"/>
  <c r="N36" i="20"/>
  <c r="M36" i="20"/>
  <c r="L36" i="20"/>
  <c r="K36" i="20"/>
  <c r="AG33" i="20"/>
  <c r="H32" i="20" s="1"/>
  <c r="AZ30" i="20"/>
  <c r="BA30" i="20" s="1"/>
  <c r="BL30" i="20" s="1"/>
  <c r="AU29" i="20"/>
  <c r="I29" i="20" s="1"/>
  <c r="AT29" i="20"/>
  <c r="H29" i="20" s="1"/>
  <c r="R29" i="20"/>
  <c r="P29" i="20"/>
  <c r="O29" i="20"/>
  <c r="N29" i="20"/>
  <c r="M29" i="20"/>
  <c r="L29" i="20"/>
  <c r="K29" i="20"/>
  <c r="AG26" i="20"/>
  <c r="H25" i="20" s="1"/>
  <c r="AZ23" i="20"/>
  <c r="BA23" i="20" s="1"/>
  <c r="CG23" i="20" s="1"/>
  <c r="AU22" i="20"/>
  <c r="I22" i="20" s="1"/>
  <c r="AT22" i="20"/>
  <c r="H22" i="20" s="1"/>
  <c r="R22" i="20"/>
  <c r="P22" i="20"/>
  <c r="O22" i="20"/>
  <c r="N22" i="20"/>
  <c r="M22" i="20"/>
  <c r="L22" i="20"/>
  <c r="K22" i="20"/>
  <c r="AG19" i="20"/>
  <c r="H18" i="20" s="1"/>
  <c r="AZ16" i="20"/>
  <c r="BA16" i="20" s="1"/>
  <c r="CD16" i="20" s="1"/>
  <c r="AU15" i="20"/>
  <c r="I15" i="20" s="1"/>
  <c r="AT15" i="20"/>
  <c r="H15" i="20" s="1"/>
  <c r="R15" i="20"/>
  <c r="P15" i="20"/>
  <c r="O15" i="20"/>
  <c r="N15" i="20"/>
  <c r="M15" i="20"/>
  <c r="L15" i="20"/>
  <c r="K15" i="20"/>
  <c r="Q60" i="29" l="1"/>
  <c r="Q8" i="33"/>
  <c r="J60" i="29"/>
  <c r="J8" i="33"/>
  <c r="K60" i="29"/>
  <c r="K8" i="33"/>
  <c r="D25" i="14"/>
  <c r="BL16" i="20"/>
  <c r="CN34" i="23"/>
  <c r="X35" i="23" s="1"/>
  <c r="BB34" i="23"/>
  <c r="Z24" i="23"/>
  <c r="AA24" i="23"/>
  <c r="S9" i="29" s="1"/>
  <c r="V24" i="23"/>
  <c r="Q5" i="20"/>
  <c r="W24" i="23"/>
  <c r="K5" i="20"/>
  <c r="K5" i="22"/>
  <c r="K5" i="21"/>
  <c r="J5" i="22"/>
  <c r="J5" i="20"/>
  <c r="J5" i="21"/>
  <c r="BT24" i="22"/>
  <c r="Z24" i="22" s="1"/>
  <c r="CJ24" i="22"/>
  <c r="L5" i="20"/>
  <c r="L5" i="21"/>
  <c r="L5" i="22"/>
  <c r="X24" i="23"/>
  <c r="Q5" i="21"/>
  <c r="Q5" i="22"/>
  <c r="CL37" i="20"/>
  <c r="CI37" i="20"/>
  <c r="BS37" i="20"/>
  <c r="BC37" i="20"/>
  <c r="BV16" i="20"/>
  <c r="BJ44" i="20"/>
  <c r="CH16" i="20"/>
  <c r="BB16" i="20"/>
  <c r="CB30" i="20"/>
  <c r="BD16" i="20"/>
  <c r="BN16" i="20"/>
  <c r="BZ16" i="20"/>
  <c r="CJ16" i="20"/>
  <c r="BG37" i="20"/>
  <c r="BW37" i="20"/>
  <c r="CM37" i="20"/>
  <c r="BF16" i="20"/>
  <c r="BR16" i="20"/>
  <c r="CB16" i="20"/>
  <c r="CL16" i="20"/>
  <c r="BK37" i="20"/>
  <c r="CA37" i="20"/>
  <c r="BJ16" i="20"/>
  <c r="BT16" i="20"/>
  <c r="BO37" i="20"/>
  <c r="CE37" i="20"/>
  <c r="BD26" i="21"/>
  <c r="J26" i="21" s="1"/>
  <c r="BC34" i="21"/>
  <c r="BH26" i="21"/>
  <c r="N26" i="21" s="1"/>
  <c r="CN26" i="21"/>
  <c r="BS34" i="21"/>
  <c r="BT26" i="21"/>
  <c r="Z26" i="21" s="1"/>
  <c r="CI34" i="21"/>
  <c r="BX26" i="21"/>
  <c r="BB38" i="22"/>
  <c r="H38" i="22" s="1"/>
  <c r="BD24" i="22"/>
  <c r="J24" i="22" s="1"/>
  <c r="BR38" i="22"/>
  <c r="X38" i="22" s="1"/>
  <c r="CC17" i="22"/>
  <c r="CK17" i="22"/>
  <c r="BE17" i="22"/>
  <c r="K17" i="22" s="1"/>
  <c r="BU17" i="22"/>
  <c r="AA17" i="22" s="1"/>
  <c r="BX24" i="22"/>
  <c r="BC31" i="22"/>
  <c r="I31" i="22" s="1"/>
  <c r="BS31" i="22"/>
  <c r="Y31" i="22" s="1"/>
  <c r="CI31" i="22"/>
  <c r="BV38" i="22"/>
  <c r="BE46" i="22"/>
  <c r="K46" i="22" s="1"/>
  <c r="CE31" i="22"/>
  <c r="BG31" i="22"/>
  <c r="M31" i="22" s="1"/>
  <c r="BW31" i="22"/>
  <c r="CM31" i="22"/>
  <c r="BU46" i="22"/>
  <c r="AA46" i="22" s="1"/>
  <c r="BO31" i="22"/>
  <c r="U31" i="22" s="1"/>
  <c r="BH24" i="22"/>
  <c r="N24" i="22" s="1"/>
  <c r="CN24" i="22"/>
  <c r="BK31" i="22"/>
  <c r="Q31" i="22" s="1"/>
  <c r="CA31" i="22"/>
  <c r="BF38" i="22"/>
  <c r="L38" i="22" s="1"/>
  <c r="CL38" i="22"/>
  <c r="CK46" i="22"/>
  <c r="CL36" i="23"/>
  <c r="V37" i="23" s="1"/>
  <c r="CH36" i="23"/>
  <c r="R37" i="23" s="1"/>
  <c r="CD36" i="23"/>
  <c r="N37" i="23" s="1"/>
  <c r="BZ36" i="23"/>
  <c r="J37" i="23" s="1"/>
  <c r="BV36" i="23"/>
  <c r="F37" i="23" s="1"/>
  <c r="BR36" i="23"/>
  <c r="V36" i="23" s="1"/>
  <c r="BN36" i="23"/>
  <c r="R36" i="23" s="1"/>
  <c r="BJ36" i="23"/>
  <c r="N36" i="23" s="1"/>
  <c r="BF36" i="23"/>
  <c r="J36" i="23" s="1"/>
  <c r="BB36" i="23"/>
  <c r="F36" i="23" s="1"/>
  <c r="CM36" i="23"/>
  <c r="W37" i="23" s="1"/>
  <c r="CE36" i="23"/>
  <c r="O37" i="23" s="1"/>
  <c r="CA36" i="23"/>
  <c r="K37" i="23" s="1"/>
  <c r="BS36" i="23"/>
  <c r="W36" i="23" s="1"/>
  <c r="BK36" i="23"/>
  <c r="O36" i="23" s="1"/>
  <c r="BC36" i="23"/>
  <c r="G36" i="23" s="1"/>
  <c r="CO36" i="23"/>
  <c r="Y37" i="23" s="1"/>
  <c r="CK36" i="23"/>
  <c r="U37" i="23" s="1"/>
  <c r="CG36" i="23"/>
  <c r="Q37" i="23" s="1"/>
  <c r="CC36" i="23"/>
  <c r="M37" i="23" s="1"/>
  <c r="BY36" i="23"/>
  <c r="I37" i="23" s="1"/>
  <c r="BU36" i="23"/>
  <c r="Y36" i="23" s="1"/>
  <c r="BQ36" i="23"/>
  <c r="U36" i="23" s="1"/>
  <c r="BM36" i="23"/>
  <c r="Q36" i="23" s="1"/>
  <c r="BI36" i="23"/>
  <c r="M36" i="23" s="1"/>
  <c r="BE36" i="23"/>
  <c r="I36" i="23" s="1"/>
  <c r="CN36" i="23"/>
  <c r="X37" i="23" s="1"/>
  <c r="CJ36" i="23"/>
  <c r="T37" i="23" s="1"/>
  <c r="CF36" i="23"/>
  <c r="P37" i="23" s="1"/>
  <c r="CB36" i="23"/>
  <c r="L37" i="23" s="1"/>
  <c r="BX36" i="23"/>
  <c r="H37" i="23" s="1"/>
  <c r="BT36" i="23"/>
  <c r="X36" i="23" s="1"/>
  <c r="BP36" i="23"/>
  <c r="T36" i="23" s="1"/>
  <c r="BL36" i="23"/>
  <c r="P36" i="23" s="1"/>
  <c r="BH36" i="23"/>
  <c r="L36" i="23" s="1"/>
  <c r="BD36" i="23"/>
  <c r="H36" i="23" s="1"/>
  <c r="CI36" i="23"/>
  <c r="S37" i="23" s="1"/>
  <c r="BW36" i="23"/>
  <c r="G37" i="23" s="1"/>
  <c r="BO36" i="23"/>
  <c r="S36" i="23" s="1"/>
  <c r="BG36" i="23"/>
  <c r="K36" i="23" s="1"/>
  <c r="BE34" i="23"/>
  <c r="I34" i="23" s="1"/>
  <c r="BM34" i="23"/>
  <c r="Q34" i="23" s="1"/>
  <c r="BU34" i="23"/>
  <c r="Y34" i="23" s="1"/>
  <c r="CC34" i="23"/>
  <c r="M35" i="23" s="1"/>
  <c r="CG34" i="23"/>
  <c r="Q35" i="23" s="1"/>
  <c r="CO34" i="23"/>
  <c r="Y35" i="23" s="1"/>
  <c r="BE41" i="23"/>
  <c r="K41" i="23" s="1"/>
  <c r="BU41" i="23"/>
  <c r="AA41" i="23" s="1"/>
  <c r="CG41" i="23"/>
  <c r="F34" i="23"/>
  <c r="BF34" i="23"/>
  <c r="J34" i="23" s="1"/>
  <c r="BJ34" i="23"/>
  <c r="N34" i="23" s="1"/>
  <c r="BN34" i="23"/>
  <c r="R34" i="23" s="1"/>
  <c r="BR34" i="23"/>
  <c r="V34" i="23" s="1"/>
  <c r="BV34" i="23"/>
  <c r="F35" i="23" s="1"/>
  <c r="BZ34" i="23"/>
  <c r="J35" i="23" s="1"/>
  <c r="CD34" i="23"/>
  <c r="N35" i="23" s="1"/>
  <c r="CH34" i="23"/>
  <c r="R35" i="23" s="1"/>
  <c r="CL34" i="23"/>
  <c r="V35" i="23" s="1"/>
  <c r="BB41" i="23"/>
  <c r="H41" i="23" s="1"/>
  <c r="BF41" i="23"/>
  <c r="L41" i="23" s="1"/>
  <c r="BJ41" i="23"/>
  <c r="P41" i="23" s="1"/>
  <c r="BN41" i="23"/>
  <c r="T41" i="23" s="1"/>
  <c r="BR41" i="23"/>
  <c r="X41" i="23" s="1"/>
  <c r="BV41" i="23"/>
  <c r="BZ41" i="23"/>
  <c r="CD41" i="23"/>
  <c r="CH41" i="23"/>
  <c r="CL41" i="23"/>
  <c r="BI41" i="23"/>
  <c r="O41" i="23" s="1"/>
  <c r="BQ41" i="23"/>
  <c r="W41" i="23" s="1"/>
  <c r="CC41" i="23"/>
  <c r="CK41" i="23"/>
  <c r="CO41" i="23"/>
  <c r="BC34" i="23"/>
  <c r="G34" i="23" s="1"/>
  <c r="BG34" i="23"/>
  <c r="K34" i="23" s="1"/>
  <c r="BK34" i="23"/>
  <c r="O34" i="23" s="1"/>
  <c r="BO34" i="23"/>
  <c r="S34" i="23" s="1"/>
  <c r="BS34" i="23"/>
  <c r="W34" i="23" s="1"/>
  <c r="BW34" i="23"/>
  <c r="G35" i="23" s="1"/>
  <c r="CA34" i="23"/>
  <c r="K35" i="23" s="1"/>
  <c r="CE34" i="23"/>
  <c r="O35" i="23" s="1"/>
  <c r="CI34" i="23"/>
  <c r="S35" i="23" s="1"/>
  <c r="CM34" i="23"/>
  <c r="W35" i="23" s="1"/>
  <c r="BC41" i="23"/>
  <c r="I41" i="23" s="1"/>
  <c r="BG41" i="23"/>
  <c r="M41" i="23" s="1"/>
  <c r="BK41" i="23"/>
  <c r="Q41" i="23" s="1"/>
  <c r="BO41" i="23"/>
  <c r="U41" i="23" s="1"/>
  <c r="BS41" i="23"/>
  <c r="Y41" i="23" s="1"/>
  <c r="BW41" i="23"/>
  <c r="CA41" i="23"/>
  <c r="CE41" i="23"/>
  <c r="CI41" i="23"/>
  <c r="CM41" i="23"/>
  <c r="BI34" i="23"/>
  <c r="M34" i="23" s="1"/>
  <c r="BQ34" i="23"/>
  <c r="U34" i="23" s="1"/>
  <c r="BY34" i="23"/>
  <c r="I35" i="23" s="1"/>
  <c r="CK34" i="23"/>
  <c r="U35" i="23" s="1"/>
  <c r="BM41" i="23"/>
  <c r="S41" i="23" s="1"/>
  <c r="BY41" i="23"/>
  <c r="BD34" i="23"/>
  <c r="H34" i="23" s="1"/>
  <c r="BH34" i="23"/>
  <c r="L34" i="23" s="1"/>
  <c r="BL34" i="23"/>
  <c r="P34" i="23" s="1"/>
  <c r="BP34" i="23"/>
  <c r="T34" i="23" s="1"/>
  <c r="BT34" i="23"/>
  <c r="X34" i="23" s="1"/>
  <c r="BX34" i="23"/>
  <c r="H35" i="23" s="1"/>
  <c r="CB34" i="23"/>
  <c r="L35" i="23" s="1"/>
  <c r="CF34" i="23"/>
  <c r="P35" i="23" s="1"/>
  <c r="CJ34" i="23"/>
  <c r="T35" i="23" s="1"/>
  <c r="BD41" i="23"/>
  <c r="J41" i="23" s="1"/>
  <c r="BH41" i="23"/>
  <c r="N41" i="23" s="1"/>
  <c r="BL41" i="23"/>
  <c r="R41" i="23" s="1"/>
  <c r="BP41" i="23"/>
  <c r="V41" i="23" s="1"/>
  <c r="BT41" i="23"/>
  <c r="Z41" i="23" s="1"/>
  <c r="BX41" i="23"/>
  <c r="CB41" i="23"/>
  <c r="CF41" i="23"/>
  <c r="CJ41" i="23"/>
  <c r="BH10" i="22"/>
  <c r="N10" i="22" s="1"/>
  <c r="BX10" i="22"/>
  <c r="CF10" i="22"/>
  <c r="BB10" i="22"/>
  <c r="H10" i="22" s="1"/>
  <c r="BJ10" i="22"/>
  <c r="P10" i="22" s="1"/>
  <c r="BR10" i="22"/>
  <c r="X10" i="22" s="1"/>
  <c r="BZ10" i="22"/>
  <c r="BI17" i="22"/>
  <c r="O17" i="22" s="1"/>
  <c r="BY17" i="22"/>
  <c r="CO17" i="22"/>
  <c r="BL24" i="22"/>
  <c r="R24" i="22" s="1"/>
  <c r="BJ38" i="22"/>
  <c r="P38" i="22" s="1"/>
  <c r="BI46" i="22"/>
  <c r="O46" i="22" s="1"/>
  <c r="BY46" i="22"/>
  <c r="CO46" i="22"/>
  <c r="CO10" i="22"/>
  <c r="CK10" i="22"/>
  <c r="CG10" i="22"/>
  <c r="CC10" i="22"/>
  <c r="BY10" i="22"/>
  <c r="BU10" i="22"/>
  <c r="AA10" i="22" s="1"/>
  <c r="BQ10" i="22"/>
  <c r="W10" i="22" s="1"/>
  <c r="BM10" i="22"/>
  <c r="S10" i="22" s="1"/>
  <c r="BI10" i="22"/>
  <c r="O10" i="22" s="1"/>
  <c r="BE10" i="22"/>
  <c r="K10" i="22" s="1"/>
  <c r="CM10" i="22"/>
  <c r="CI10" i="22"/>
  <c r="CE10" i="22"/>
  <c r="CA10" i="22"/>
  <c r="BW10" i="22"/>
  <c r="BS10" i="22"/>
  <c r="Y10" i="22" s="1"/>
  <c r="BO10" i="22"/>
  <c r="U10" i="22" s="1"/>
  <c r="BK10" i="22"/>
  <c r="Q10" i="22" s="1"/>
  <c r="BG10" i="22"/>
  <c r="M10" i="22" s="1"/>
  <c r="BC10" i="22"/>
  <c r="I10" i="22" s="1"/>
  <c r="BP10" i="22"/>
  <c r="V10" i="22" s="1"/>
  <c r="CN10" i="22"/>
  <c r="BD10" i="22"/>
  <c r="J10" i="22" s="1"/>
  <c r="BL10" i="22"/>
  <c r="R10" i="22" s="1"/>
  <c r="BT10" i="22"/>
  <c r="Z10" i="22" s="1"/>
  <c r="CB10" i="22"/>
  <c r="CJ10" i="22"/>
  <c r="BM17" i="22"/>
  <c r="S17" i="22" s="1"/>
  <c r="CM24" i="22"/>
  <c r="CI24" i="22"/>
  <c r="CE24" i="22"/>
  <c r="CA24" i="22"/>
  <c r="BW24" i="22"/>
  <c r="BS24" i="22"/>
  <c r="Y24" i="22" s="1"/>
  <c r="BO24" i="22"/>
  <c r="U24" i="22" s="1"/>
  <c r="BK24" i="22"/>
  <c r="Q24" i="22" s="1"/>
  <c r="BG24" i="22"/>
  <c r="M24" i="22" s="1"/>
  <c r="BC24" i="22"/>
  <c r="I24" i="22" s="1"/>
  <c r="CL24" i="22"/>
  <c r="CH24" i="22"/>
  <c r="CD24" i="22"/>
  <c r="BZ24" i="22"/>
  <c r="BV24" i="22"/>
  <c r="BR24" i="22"/>
  <c r="X24" i="22" s="1"/>
  <c r="BN24" i="22"/>
  <c r="T24" i="22" s="1"/>
  <c r="BJ24" i="22"/>
  <c r="P24" i="22" s="1"/>
  <c r="BF24" i="22"/>
  <c r="L24" i="22" s="1"/>
  <c r="BB24" i="22"/>
  <c r="H24" i="22" s="1"/>
  <c r="CO24" i="22"/>
  <c r="CK24" i="22"/>
  <c r="CG24" i="22"/>
  <c r="CC24" i="22"/>
  <c r="BY24" i="22"/>
  <c r="BU24" i="22"/>
  <c r="AA24" i="22" s="1"/>
  <c r="BQ24" i="22"/>
  <c r="W24" i="22" s="1"/>
  <c r="BM24" i="22"/>
  <c r="S24" i="22" s="1"/>
  <c r="BI24" i="22"/>
  <c r="O24" i="22" s="1"/>
  <c r="BE24" i="22"/>
  <c r="K24" i="22" s="1"/>
  <c r="BP24" i="22"/>
  <c r="V24" i="22" s="1"/>
  <c r="CF24" i="22"/>
  <c r="CO38" i="22"/>
  <c r="CK38" i="22"/>
  <c r="CG38" i="22"/>
  <c r="CC38" i="22"/>
  <c r="BY38" i="22"/>
  <c r="BU38" i="22"/>
  <c r="AA38" i="22" s="1"/>
  <c r="BQ38" i="22"/>
  <c r="W38" i="22" s="1"/>
  <c r="BM38" i="22"/>
  <c r="S38" i="22" s="1"/>
  <c r="BI38" i="22"/>
  <c r="O38" i="22" s="1"/>
  <c r="BE38" i="22"/>
  <c r="K38" i="22" s="1"/>
  <c r="CN38" i="22"/>
  <c r="CJ38" i="22"/>
  <c r="CF38" i="22"/>
  <c r="CB38" i="22"/>
  <c r="BX38" i="22"/>
  <c r="BT38" i="22"/>
  <c r="Z38" i="22" s="1"/>
  <c r="BP38" i="22"/>
  <c r="V38" i="22" s="1"/>
  <c r="BL38" i="22"/>
  <c r="R38" i="22" s="1"/>
  <c r="BH38" i="22"/>
  <c r="N38" i="22" s="1"/>
  <c r="BD38" i="22"/>
  <c r="J38" i="22" s="1"/>
  <c r="CM38" i="22"/>
  <c r="CI38" i="22"/>
  <c r="CE38" i="22"/>
  <c r="CA38" i="22"/>
  <c r="BW38" i="22"/>
  <c r="BS38" i="22"/>
  <c r="Y38" i="22" s="1"/>
  <c r="BO38" i="22"/>
  <c r="U38" i="22" s="1"/>
  <c r="BK38" i="22"/>
  <c r="Q38" i="22" s="1"/>
  <c r="BG38" i="22"/>
  <c r="M38" i="22" s="1"/>
  <c r="BC38" i="22"/>
  <c r="I38" i="22" s="1"/>
  <c r="BN38" i="22"/>
  <c r="T38" i="22" s="1"/>
  <c r="CD38" i="22"/>
  <c r="BM46" i="22"/>
  <c r="S46" i="22" s="1"/>
  <c r="BF10" i="22"/>
  <c r="L10" i="22" s="1"/>
  <c r="BN10" i="22"/>
  <c r="T10" i="22" s="1"/>
  <c r="BV10" i="22"/>
  <c r="CD10" i="22"/>
  <c r="CL10" i="22"/>
  <c r="CN17" i="22"/>
  <c r="CJ17" i="22"/>
  <c r="CF17" i="22"/>
  <c r="CB17" i="22"/>
  <c r="BX17" i="22"/>
  <c r="BT17" i="22"/>
  <c r="Z17" i="22" s="1"/>
  <c r="BP17" i="22"/>
  <c r="V17" i="22" s="1"/>
  <c r="BL17" i="22"/>
  <c r="R17" i="22" s="1"/>
  <c r="BH17" i="22"/>
  <c r="N17" i="22" s="1"/>
  <c r="BD17" i="22"/>
  <c r="J17" i="22" s="1"/>
  <c r="CM17" i="22"/>
  <c r="CI17" i="22"/>
  <c r="CE17" i="22"/>
  <c r="CA17" i="22"/>
  <c r="BW17" i="22"/>
  <c r="BS17" i="22"/>
  <c r="Y17" i="22" s="1"/>
  <c r="BO17" i="22"/>
  <c r="U17" i="22" s="1"/>
  <c r="BK17" i="22"/>
  <c r="Q17" i="22" s="1"/>
  <c r="BG17" i="22"/>
  <c r="M17" i="22" s="1"/>
  <c r="BC17" i="22"/>
  <c r="I17" i="22" s="1"/>
  <c r="CL17" i="22"/>
  <c r="CH17" i="22"/>
  <c r="CD17" i="22"/>
  <c r="BZ17" i="22"/>
  <c r="BV17" i="22"/>
  <c r="BR17" i="22"/>
  <c r="X17" i="22" s="1"/>
  <c r="BN17" i="22"/>
  <c r="T17" i="22" s="1"/>
  <c r="BJ17" i="22"/>
  <c r="P17" i="22" s="1"/>
  <c r="BF17" i="22"/>
  <c r="L17" i="22" s="1"/>
  <c r="BB17" i="22"/>
  <c r="H17" i="22" s="1"/>
  <c r="BQ17" i="22"/>
  <c r="W17" i="22" s="1"/>
  <c r="CG17" i="22"/>
  <c r="CN46" i="22"/>
  <c r="CJ46" i="22"/>
  <c r="CF46" i="22"/>
  <c r="CB46" i="22"/>
  <c r="BX46" i="22"/>
  <c r="BT46" i="22"/>
  <c r="Z46" i="22" s="1"/>
  <c r="BP46" i="22"/>
  <c r="V46" i="22" s="1"/>
  <c r="BL46" i="22"/>
  <c r="R46" i="22" s="1"/>
  <c r="BH46" i="22"/>
  <c r="N46" i="22" s="1"/>
  <c r="BD46" i="22"/>
  <c r="J46" i="22" s="1"/>
  <c r="CM46" i="22"/>
  <c r="CI46" i="22"/>
  <c r="CE46" i="22"/>
  <c r="CA46" i="22"/>
  <c r="BW46" i="22"/>
  <c r="BS46" i="22"/>
  <c r="Y46" i="22" s="1"/>
  <c r="BO46" i="22"/>
  <c r="U46" i="22" s="1"/>
  <c r="BK46" i="22"/>
  <c r="Q46" i="22" s="1"/>
  <c r="BG46" i="22"/>
  <c r="M46" i="22" s="1"/>
  <c r="BC46" i="22"/>
  <c r="I46" i="22" s="1"/>
  <c r="CL46" i="22"/>
  <c r="CH46" i="22"/>
  <c r="CD46" i="22"/>
  <c r="BZ46" i="22"/>
  <c r="BV46" i="22"/>
  <c r="BR46" i="22"/>
  <c r="X46" i="22" s="1"/>
  <c r="BN46" i="22"/>
  <c r="T46" i="22" s="1"/>
  <c r="BJ46" i="22"/>
  <c r="P46" i="22" s="1"/>
  <c r="BF46" i="22"/>
  <c r="L46" i="22" s="1"/>
  <c r="BB46" i="22"/>
  <c r="H46" i="22" s="1"/>
  <c r="BQ46" i="22"/>
  <c r="W46" i="22" s="1"/>
  <c r="CG46" i="22"/>
  <c r="BD31" i="22"/>
  <c r="J31" i="22" s="1"/>
  <c r="BH31" i="22"/>
  <c r="N31" i="22" s="1"/>
  <c r="BL31" i="22"/>
  <c r="R31" i="22" s="1"/>
  <c r="BP31" i="22"/>
  <c r="V31" i="22" s="1"/>
  <c r="BT31" i="22"/>
  <c r="Z31" i="22" s="1"/>
  <c r="BX31" i="22"/>
  <c r="CB31" i="22"/>
  <c r="CF31" i="22"/>
  <c r="CJ31" i="22"/>
  <c r="CN31" i="22"/>
  <c r="BE31" i="22"/>
  <c r="K31" i="22" s="1"/>
  <c r="BI31" i="22"/>
  <c r="O31" i="22" s="1"/>
  <c r="BM31" i="22"/>
  <c r="S31" i="22" s="1"/>
  <c r="BQ31" i="22"/>
  <c r="W31" i="22" s="1"/>
  <c r="BU31" i="22"/>
  <c r="AA31" i="22" s="1"/>
  <c r="BY31" i="22"/>
  <c r="CC31" i="22"/>
  <c r="CG31" i="22"/>
  <c r="CK31" i="22"/>
  <c r="CO31" i="22"/>
  <c r="BB31" i="22"/>
  <c r="H31" i="22" s="1"/>
  <c r="BF31" i="22"/>
  <c r="L31" i="22" s="1"/>
  <c r="BJ31" i="22"/>
  <c r="P31" i="22" s="1"/>
  <c r="BN31" i="22"/>
  <c r="T31" i="22" s="1"/>
  <c r="BR31" i="22"/>
  <c r="X31" i="22" s="1"/>
  <c r="BV31" i="22"/>
  <c r="BZ31" i="22"/>
  <c r="CD31" i="22"/>
  <c r="CH31" i="22"/>
  <c r="AN21" i="21"/>
  <c r="AM21" i="21"/>
  <c r="AL21" i="21"/>
  <c r="AO21" i="21"/>
  <c r="CO41" i="21"/>
  <c r="CK41" i="21"/>
  <c r="CG41" i="21"/>
  <c r="CC41" i="21"/>
  <c r="BY41" i="21"/>
  <c r="BU41" i="21"/>
  <c r="BQ41" i="21"/>
  <c r="BM41" i="21"/>
  <c r="BI41" i="21"/>
  <c r="BE41" i="21"/>
  <c r="CN41" i="21"/>
  <c r="CJ41" i="21"/>
  <c r="CF41" i="21"/>
  <c r="CB41" i="21"/>
  <c r="BX41" i="21"/>
  <c r="BT41" i="21"/>
  <c r="BP41" i="21"/>
  <c r="BL41" i="21"/>
  <c r="BH41" i="21"/>
  <c r="BD41" i="21"/>
  <c r="CM41" i="21"/>
  <c r="CI41" i="21"/>
  <c r="CE41" i="21"/>
  <c r="CA41" i="21"/>
  <c r="BW41" i="21"/>
  <c r="BS41" i="21"/>
  <c r="BO41" i="21"/>
  <c r="BK41" i="21"/>
  <c r="BG41" i="21"/>
  <c r="BC41" i="21"/>
  <c r="BZ41" i="21"/>
  <c r="BJ41" i="21"/>
  <c r="CL41" i="21"/>
  <c r="BV41" i="21"/>
  <c r="BF41" i="21"/>
  <c r="CH41" i="21"/>
  <c r="BR41" i="21"/>
  <c r="BB41" i="21"/>
  <c r="CN48" i="21"/>
  <c r="CJ48" i="21"/>
  <c r="CF48" i="21"/>
  <c r="CB48" i="21"/>
  <c r="BX48" i="21"/>
  <c r="BT48" i="21"/>
  <c r="BP48" i="21"/>
  <c r="BL48" i="21"/>
  <c r="BH48" i="21"/>
  <c r="BD48" i="21"/>
  <c r="CM48" i="21"/>
  <c r="CI48" i="21"/>
  <c r="CE48" i="21"/>
  <c r="CA48" i="21"/>
  <c r="BW48" i="21"/>
  <c r="BS48" i="21"/>
  <c r="BO48" i="21"/>
  <c r="BK48" i="21"/>
  <c r="BG48" i="21"/>
  <c r="BC48" i="21"/>
  <c r="CL48" i="21"/>
  <c r="CH48" i="21"/>
  <c r="CD48" i="21"/>
  <c r="BZ48" i="21"/>
  <c r="BV48" i="21"/>
  <c r="BR48" i="21"/>
  <c r="BN48" i="21"/>
  <c r="BJ48" i="21"/>
  <c r="BF48" i="21"/>
  <c r="BB48" i="21"/>
  <c r="CC48" i="21"/>
  <c r="BM48" i="21"/>
  <c r="CO48" i="21"/>
  <c r="BY48" i="21"/>
  <c r="BI48" i="21"/>
  <c r="CK48" i="21"/>
  <c r="BU48" i="21"/>
  <c r="BE48" i="21"/>
  <c r="BN41" i="21"/>
  <c r="BQ48" i="21"/>
  <c r="BL26" i="21"/>
  <c r="R26" i="21" s="1"/>
  <c r="BG34" i="21"/>
  <c r="BW34" i="21"/>
  <c r="CM34" i="21"/>
  <c r="CM26" i="21"/>
  <c r="CI26" i="21"/>
  <c r="CE26" i="21"/>
  <c r="CA26" i="21"/>
  <c r="BW26" i="21"/>
  <c r="BS26" i="21"/>
  <c r="Y26" i="21" s="1"/>
  <c r="BO26" i="21"/>
  <c r="U26" i="21" s="1"/>
  <c r="BK26" i="21"/>
  <c r="Q26" i="21" s="1"/>
  <c r="BG26" i="21"/>
  <c r="M26" i="21" s="1"/>
  <c r="BC26" i="21"/>
  <c r="I26" i="21" s="1"/>
  <c r="CL26" i="21"/>
  <c r="CH26" i="21"/>
  <c r="CD26" i="21"/>
  <c r="BZ26" i="21"/>
  <c r="BV26" i="21"/>
  <c r="BR26" i="21"/>
  <c r="X26" i="21" s="1"/>
  <c r="BN26" i="21"/>
  <c r="T26" i="21" s="1"/>
  <c r="BJ26" i="21"/>
  <c r="P26" i="21" s="1"/>
  <c r="BF26" i="21"/>
  <c r="L26" i="21" s="1"/>
  <c r="BB26" i="21"/>
  <c r="H26" i="21" s="1"/>
  <c r="CO26" i="21"/>
  <c r="CK26" i="21"/>
  <c r="CG26" i="21"/>
  <c r="CC26" i="21"/>
  <c r="BY26" i="21"/>
  <c r="BU26" i="21"/>
  <c r="AA26" i="21" s="1"/>
  <c r="BQ26" i="21"/>
  <c r="W26" i="21" s="1"/>
  <c r="BM26" i="21"/>
  <c r="S26" i="21" s="1"/>
  <c r="BI26" i="21"/>
  <c r="O26" i="21" s="1"/>
  <c r="BE26" i="21"/>
  <c r="K26" i="21" s="1"/>
  <c r="BP26" i="21"/>
  <c r="V26" i="21" s="1"/>
  <c r="CF26" i="21"/>
  <c r="BK34" i="21"/>
  <c r="CL34" i="21"/>
  <c r="CH34" i="21"/>
  <c r="CD34" i="21"/>
  <c r="BZ34" i="21"/>
  <c r="BV34" i="21"/>
  <c r="BR34" i="21"/>
  <c r="BN34" i="21"/>
  <c r="BJ34" i="21"/>
  <c r="BF34" i="21"/>
  <c r="BB34" i="21"/>
  <c r="CO34" i="21"/>
  <c r="CK34" i="21"/>
  <c r="CG34" i="21"/>
  <c r="CC34" i="21"/>
  <c r="BY34" i="21"/>
  <c r="BU34" i="21"/>
  <c r="BQ34" i="21"/>
  <c r="BM34" i="21"/>
  <c r="BI34" i="21"/>
  <c r="BE34" i="21"/>
  <c r="CN34" i="21"/>
  <c r="CJ34" i="21"/>
  <c r="CF34" i="21"/>
  <c r="CB34" i="21"/>
  <c r="BX34" i="21"/>
  <c r="BT34" i="21"/>
  <c r="BP34" i="21"/>
  <c r="BL34" i="21"/>
  <c r="BH34" i="21"/>
  <c r="BD34" i="21"/>
  <c r="BO34" i="21"/>
  <c r="CE34" i="21"/>
  <c r="CN23" i="20"/>
  <c r="CJ23" i="20"/>
  <c r="CF23" i="20"/>
  <c r="CB23" i="20"/>
  <c r="BX23" i="20"/>
  <c r="BT23" i="20"/>
  <c r="BP23" i="20"/>
  <c r="BL23" i="20"/>
  <c r="BH23" i="20"/>
  <c r="BD23" i="20"/>
  <c r="CM23" i="20"/>
  <c r="CI23" i="20"/>
  <c r="CE23" i="20"/>
  <c r="CA23" i="20"/>
  <c r="BW23" i="20"/>
  <c r="BS23" i="20"/>
  <c r="BO23" i="20"/>
  <c r="BK23" i="20"/>
  <c r="BG23" i="20"/>
  <c r="BC23" i="20"/>
  <c r="CL23" i="20"/>
  <c r="CH23" i="20"/>
  <c r="CD23" i="20"/>
  <c r="BZ23" i="20"/>
  <c r="BV23" i="20"/>
  <c r="BR23" i="20"/>
  <c r="BN23" i="20"/>
  <c r="BJ23" i="20"/>
  <c r="BF23" i="20"/>
  <c r="BB23" i="20"/>
  <c r="CC23" i="20"/>
  <c r="BM23" i="20"/>
  <c r="CO23" i="20"/>
  <c r="BY23" i="20"/>
  <c r="BI23" i="20"/>
  <c r="CK23" i="20"/>
  <c r="BU23" i="20"/>
  <c r="BE23" i="20"/>
  <c r="BQ23" i="20"/>
  <c r="CM30" i="20"/>
  <c r="CI30" i="20"/>
  <c r="CE30" i="20"/>
  <c r="CA30" i="20"/>
  <c r="BW30" i="20"/>
  <c r="BS30" i="20"/>
  <c r="BO30" i="20"/>
  <c r="BK30" i="20"/>
  <c r="BG30" i="20"/>
  <c r="BC30" i="20"/>
  <c r="CL30" i="20"/>
  <c r="CH30" i="20"/>
  <c r="CD30" i="20"/>
  <c r="BZ30" i="20"/>
  <c r="BV30" i="20"/>
  <c r="BR30" i="20"/>
  <c r="BN30" i="20"/>
  <c r="BJ30" i="20"/>
  <c r="BF30" i="20"/>
  <c r="BB30" i="20"/>
  <c r="CO30" i="20"/>
  <c r="CK30" i="20"/>
  <c r="CG30" i="20"/>
  <c r="CC30" i="20"/>
  <c r="BY30" i="20"/>
  <c r="BU30" i="20"/>
  <c r="BQ30" i="20"/>
  <c r="BM30" i="20"/>
  <c r="BI30" i="20"/>
  <c r="BE30" i="20"/>
  <c r="BP30" i="20"/>
  <c r="CF30" i="20"/>
  <c r="CO44" i="20"/>
  <c r="CK44" i="20"/>
  <c r="CG44" i="20"/>
  <c r="CC44" i="20"/>
  <c r="BY44" i="20"/>
  <c r="BU44" i="20"/>
  <c r="BQ44" i="20"/>
  <c r="BM44" i="20"/>
  <c r="BI44" i="20"/>
  <c r="BE44" i="20"/>
  <c r="CN44" i="20"/>
  <c r="CJ44" i="20"/>
  <c r="CF44" i="20"/>
  <c r="CB44" i="20"/>
  <c r="BX44" i="20"/>
  <c r="BT44" i="20"/>
  <c r="BP44" i="20"/>
  <c r="BL44" i="20"/>
  <c r="BH44" i="20"/>
  <c r="BD44" i="20"/>
  <c r="CM44" i="20"/>
  <c r="CI44" i="20"/>
  <c r="CE44" i="20"/>
  <c r="CA44" i="20"/>
  <c r="BW44" i="20"/>
  <c r="BS44" i="20"/>
  <c r="BO44" i="20"/>
  <c r="BK44" i="20"/>
  <c r="BG44" i="20"/>
  <c r="BC44" i="20"/>
  <c r="BN44" i="20"/>
  <c r="CD44" i="20"/>
  <c r="BD30" i="20"/>
  <c r="BT30" i="20"/>
  <c r="CJ30" i="20"/>
  <c r="BB44" i="20"/>
  <c r="BR44" i="20"/>
  <c r="CH44" i="20"/>
  <c r="CO16" i="20"/>
  <c r="CK16" i="20"/>
  <c r="CG16" i="20"/>
  <c r="CC16" i="20"/>
  <c r="BY16" i="20"/>
  <c r="BU16" i="20"/>
  <c r="BQ16" i="20"/>
  <c r="BM16" i="20"/>
  <c r="BI16" i="20"/>
  <c r="BE16" i="20"/>
  <c r="CM16" i="20"/>
  <c r="CI16" i="20"/>
  <c r="CE16" i="20"/>
  <c r="CA16" i="20"/>
  <c r="BW16" i="20"/>
  <c r="BS16" i="20"/>
  <c r="BO16" i="20"/>
  <c r="BK16" i="20"/>
  <c r="BG16" i="20"/>
  <c r="BC16" i="20"/>
  <c r="BH16" i="20"/>
  <c r="BP16" i="20"/>
  <c r="BX16" i="20"/>
  <c r="CF16" i="20"/>
  <c r="CN16" i="20"/>
  <c r="BH30" i="20"/>
  <c r="BX30" i="20"/>
  <c r="CN30" i="20"/>
  <c r="BF44" i="20"/>
  <c r="BV44" i="20"/>
  <c r="CL44" i="20"/>
  <c r="BD37" i="20"/>
  <c r="BH37" i="20"/>
  <c r="BL37" i="20"/>
  <c r="BP37" i="20"/>
  <c r="BT37" i="20"/>
  <c r="BX37" i="20"/>
  <c r="CB37" i="20"/>
  <c r="CF37" i="20"/>
  <c r="CJ37" i="20"/>
  <c r="CN37" i="20"/>
  <c r="BE37" i="20"/>
  <c r="BI37" i="20"/>
  <c r="BM37" i="20"/>
  <c r="BQ37" i="20"/>
  <c r="BU37" i="20"/>
  <c r="BY37" i="20"/>
  <c r="CC37" i="20"/>
  <c r="CG37" i="20"/>
  <c r="CK37" i="20"/>
  <c r="CO37" i="20"/>
  <c r="BB37" i="20"/>
  <c r="BF37" i="20"/>
  <c r="BJ37" i="20"/>
  <c r="BN37" i="20"/>
  <c r="BR37" i="20"/>
  <c r="BV37" i="20"/>
  <c r="BZ37" i="20"/>
  <c r="CD37" i="20"/>
  <c r="CH37" i="20"/>
  <c r="O5" i="21" l="1"/>
  <c r="O9" i="29"/>
  <c r="N5" i="22"/>
  <c r="N9" i="29"/>
  <c r="S60" i="29"/>
  <c r="S8" i="33"/>
  <c r="P5" i="22"/>
  <c r="P9" i="29"/>
  <c r="R5" i="21"/>
  <c r="R9" i="29"/>
  <c r="S5" i="21"/>
  <c r="R5" i="20"/>
  <c r="R5" i="22"/>
  <c r="S5" i="22"/>
  <c r="S5" i="20"/>
  <c r="P5" i="21"/>
  <c r="O5" i="20"/>
  <c r="P5" i="20"/>
  <c r="N5" i="20"/>
  <c r="N5" i="21"/>
  <c r="O5" i="22"/>
  <c r="N8" i="33" l="1"/>
  <c r="N60" i="29"/>
  <c r="P60" i="29"/>
  <c r="P8" i="33"/>
  <c r="R60" i="29"/>
  <c r="R8" i="33"/>
  <c r="O60" i="29"/>
  <c r="O8"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AO17" authorId="0" shapeId="0" xr:uid="{21A06D52-A839-4663-A376-1D2AB200A7CF}">
      <text>
        <r>
          <rPr>
            <b/>
            <sz val="9"/>
            <color indexed="10"/>
            <rFont val="HG丸ｺﾞｼｯｸM-PRO"/>
            <family val="3"/>
            <charset val="128"/>
          </rPr>
          <t>入力例：千葉県</t>
        </r>
      </text>
    </comment>
    <comment ref="AT17" authorId="0" shapeId="0" xr:uid="{6B59B962-1393-4D0E-918F-AA61D22054D2}">
      <text>
        <r>
          <rPr>
            <b/>
            <sz val="9"/>
            <color indexed="10"/>
            <rFont val="HG丸ｺﾞｼｯｸM-PRO"/>
            <family val="3"/>
            <charset val="128"/>
          </rPr>
          <t>入力例：千葉市</t>
        </r>
      </text>
    </comment>
    <comment ref="AY17" authorId="0" shapeId="0" xr:uid="{858B4BF4-DE5A-4B61-8176-7F3FDEF9E01C}">
      <text>
        <r>
          <rPr>
            <b/>
            <sz val="9"/>
            <color indexed="10"/>
            <rFont val="HG丸ｺﾞｼｯｸM-PRO"/>
            <family val="3"/>
            <charset val="128"/>
          </rPr>
          <t>入力例：中央区</t>
        </r>
      </text>
    </comment>
    <comment ref="AO27" authorId="0" shapeId="0" xr:uid="{1D170DC2-9190-4FC7-8F1E-73D2EC6F4BCC}">
      <text>
        <r>
          <rPr>
            <b/>
            <sz val="9"/>
            <color indexed="10"/>
            <rFont val="HG丸ｺﾞｼｯｸM-PRO"/>
            <family val="3"/>
            <charset val="128"/>
          </rPr>
          <t>入力例：千葉県</t>
        </r>
      </text>
    </comment>
    <comment ref="AT27" authorId="0" shapeId="0" xr:uid="{C07C64F1-C03A-4530-A239-E48790D549F6}">
      <text>
        <r>
          <rPr>
            <b/>
            <sz val="9"/>
            <color indexed="10"/>
            <rFont val="HG丸ｺﾞｼｯｸM-PRO"/>
            <family val="3"/>
            <charset val="128"/>
          </rPr>
          <t>入力例：千葉市</t>
        </r>
      </text>
    </comment>
    <comment ref="AY27" authorId="0" shapeId="0" xr:uid="{AE7919D5-5AC9-44FF-B8D6-37CEE676501E}">
      <text>
        <r>
          <rPr>
            <b/>
            <sz val="9"/>
            <color indexed="10"/>
            <rFont val="HG丸ｺﾞｼｯｸM-PRO"/>
            <family val="3"/>
            <charset val="128"/>
          </rPr>
          <t>入力例：中央区</t>
        </r>
      </text>
    </comment>
    <comment ref="AO37" authorId="0" shapeId="0" xr:uid="{94287130-9874-4456-B289-F4D34803C35E}">
      <text>
        <r>
          <rPr>
            <b/>
            <sz val="9"/>
            <color indexed="10"/>
            <rFont val="HG丸ｺﾞｼｯｸM-PRO"/>
            <family val="3"/>
            <charset val="128"/>
          </rPr>
          <t>入力例：千葉県</t>
        </r>
      </text>
    </comment>
    <comment ref="AT37" authorId="0" shapeId="0" xr:uid="{5F31DEF2-894D-4BEE-8AC6-26C5BA2FC008}">
      <text>
        <r>
          <rPr>
            <b/>
            <sz val="9"/>
            <color indexed="10"/>
            <rFont val="HG丸ｺﾞｼｯｸM-PRO"/>
            <family val="3"/>
            <charset val="128"/>
          </rPr>
          <t>入力例：千葉市</t>
        </r>
      </text>
    </comment>
    <comment ref="AY37" authorId="0" shapeId="0" xr:uid="{FDDBE799-5A04-46CB-9950-43B85FDBDD93}">
      <text>
        <r>
          <rPr>
            <b/>
            <sz val="9"/>
            <color indexed="10"/>
            <rFont val="HG丸ｺﾞｼｯｸM-PRO"/>
            <family val="3"/>
            <charset val="128"/>
          </rPr>
          <t>入力例：中央区</t>
        </r>
      </text>
    </comment>
    <comment ref="AO47" authorId="0" shapeId="0" xr:uid="{B0534B05-E596-4CE5-945F-18F7BAC54AC4}">
      <text>
        <r>
          <rPr>
            <b/>
            <sz val="9"/>
            <color indexed="10"/>
            <rFont val="HG丸ｺﾞｼｯｸM-PRO"/>
            <family val="3"/>
            <charset val="128"/>
          </rPr>
          <t>入力例：千葉県</t>
        </r>
      </text>
    </comment>
    <comment ref="AT47" authorId="0" shapeId="0" xr:uid="{2E54626E-37B5-41C3-9800-8DFC01640678}">
      <text>
        <r>
          <rPr>
            <b/>
            <sz val="9"/>
            <color indexed="10"/>
            <rFont val="HG丸ｺﾞｼｯｸM-PRO"/>
            <family val="3"/>
            <charset val="128"/>
          </rPr>
          <t>入力例：千葉市</t>
        </r>
      </text>
    </comment>
    <comment ref="AY47" authorId="0" shapeId="0" xr:uid="{6139F3AD-89F9-4A6C-9632-E95CF2CDD947}">
      <text>
        <r>
          <rPr>
            <b/>
            <sz val="9"/>
            <color indexed="10"/>
            <rFont val="HG丸ｺﾞｼｯｸM-PRO"/>
            <family val="3"/>
            <charset val="128"/>
          </rPr>
          <t>入力例：中央区</t>
        </r>
      </text>
    </comment>
    <comment ref="AO68" authorId="0" shapeId="0" xr:uid="{6D0704AF-8328-4921-BD76-F788E6DE6917}">
      <text>
        <r>
          <rPr>
            <b/>
            <sz val="9"/>
            <color indexed="10"/>
            <rFont val="HG丸ｺﾞｼｯｸM-PRO"/>
            <family val="3"/>
            <charset val="128"/>
          </rPr>
          <t>入力例：千葉県</t>
        </r>
      </text>
    </comment>
    <comment ref="AT68" authorId="0" shapeId="0" xr:uid="{89A1E89A-FB2E-4A70-A7E2-7BBBD53823BA}">
      <text>
        <r>
          <rPr>
            <b/>
            <sz val="9"/>
            <color indexed="10"/>
            <rFont val="HG丸ｺﾞｼｯｸM-PRO"/>
            <family val="3"/>
            <charset val="128"/>
          </rPr>
          <t>入力例：千葉市</t>
        </r>
      </text>
    </comment>
    <comment ref="AY68" authorId="0" shapeId="0" xr:uid="{51880215-0C6F-44EC-9AB6-389D7789213F}">
      <text>
        <r>
          <rPr>
            <b/>
            <sz val="9"/>
            <color indexed="10"/>
            <rFont val="HG丸ｺﾞｼｯｸM-PRO"/>
            <family val="3"/>
            <charset val="128"/>
          </rPr>
          <t>入力例：中央区</t>
        </r>
      </text>
    </comment>
    <comment ref="AO79" authorId="0" shapeId="0" xr:uid="{9374558F-3883-4D88-B9CC-76714E80F074}">
      <text>
        <r>
          <rPr>
            <b/>
            <sz val="9"/>
            <color indexed="10"/>
            <rFont val="HG丸ｺﾞｼｯｸM-PRO"/>
            <family val="3"/>
            <charset val="128"/>
          </rPr>
          <t>入力例：千葉県</t>
        </r>
      </text>
    </comment>
    <comment ref="AT79" authorId="0" shapeId="0" xr:uid="{933DFC61-36DB-43BE-AE9B-D334B4A2F13F}">
      <text>
        <r>
          <rPr>
            <b/>
            <sz val="9"/>
            <color indexed="10"/>
            <rFont val="HG丸ｺﾞｼｯｸM-PRO"/>
            <family val="3"/>
            <charset val="128"/>
          </rPr>
          <t>入力例：千葉市</t>
        </r>
      </text>
    </comment>
    <comment ref="AY79" authorId="0" shapeId="0" xr:uid="{987FB2A2-9C61-4F95-8D6B-0F51FE3E4A16}">
      <text>
        <r>
          <rPr>
            <b/>
            <sz val="9"/>
            <color indexed="10"/>
            <rFont val="HG丸ｺﾞｼｯｸM-PRO"/>
            <family val="3"/>
            <charset val="128"/>
          </rPr>
          <t>入力例：中央区</t>
        </r>
      </text>
    </comment>
    <comment ref="AO90" authorId="0" shapeId="0" xr:uid="{F6558827-38E3-4E2B-ADEC-1EE6274A02C2}">
      <text>
        <r>
          <rPr>
            <b/>
            <sz val="9"/>
            <color indexed="10"/>
            <rFont val="HG丸ｺﾞｼｯｸM-PRO"/>
            <family val="3"/>
            <charset val="128"/>
          </rPr>
          <t>入力例：千葉県</t>
        </r>
      </text>
    </comment>
    <comment ref="AT90" authorId="0" shapeId="0" xr:uid="{0D857654-B3E7-41A1-AC9E-5A65A92E76A3}">
      <text>
        <r>
          <rPr>
            <b/>
            <sz val="9"/>
            <color indexed="10"/>
            <rFont val="HG丸ｺﾞｼｯｸM-PRO"/>
            <family val="3"/>
            <charset val="128"/>
          </rPr>
          <t>入力例：千葉市</t>
        </r>
      </text>
    </comment>
    <comment ref="AY90" authorId="0" shapeId="0" xr:uid="{10176019-A071-4F05-B00F-DCFB4CF021FE}">
      <text>
        <r>
          <rPr>
            <b/>
            <sz val="9"/>
            <color indexed="10"/>
            <rFont val="HG丸ｺﾞｼｯｸM-PRO"/>
            <family val="3"/>
            <charset val="128"/>
          </rPr>
          <t>入力例：中央区</t>
        </r>
      </text>
    </comment>
    <comment ref="AO101" authorId="0" shapeId="0" xr:uid="{9E3A3D99-459D-483F-93A4-91EFC07CBB4B}">
      <text>
        <r>
          <rPr>
            <b/>
            <sz val="9"/>
            <color indexed="10"/>
            <rFont val="HG丸ｺﾞｼｯｸM-PRO"/>
            <family val="3"/>
            <charset val="128"/>
          </rPr>
          <t>入力例：千葉県</t>
        </r>
      </text>
    </comment>
    <comment ref="AT101" authorId="0" shapeId="0" xr:uid="{F08D589D-74A0-4B36-804F-7A0FAB0DB46A}">
      <text>
        <r>
          <rPr>
            <b/>
            <sz val="9"/>
            <color indexed="10"/>
            <rFont val="HG丸ｺﾞｼｯｸM-PRO"/>
            <family val="3"/>
            <charset val="128"/>
          </rPr>
          <t>入力例：千葉市</t>
        </r>
      </text>
    </comment>
    <comment ref="AY101" authorId="0" shapeId="0" xr:uid="{FF377A30-B93C-4DA8-A8AD-35CF8D87213A}">
      <text>
        <r>
          <rPr>
            <b/>
            <sz val="9"/>
            <color indexed="10"/>
            <rFont val="HG丸ｺﾞｼｯｸM-PRO"/>
            <family val="3"/>
            <charset val="128"/>
          </rPr>
          <t>入力例：中央区</t>
        </r>
      </text>
    </comment>
  </commentList>
</comments>
</file>

<file path=xl/sharedStrings.xml><?xml version="1.0" encoding="utf-8"?>
<sst xmlns="http://schemas.openxmlformats.org/spreadsheetml/2006/main" count="8573" uniqueCount="4761">
  <si>
    <t>項番</t>
    <rPh sb="0" eb="2">
      <t>コウバン</t>
    </rPh>
    <phoneticPr fontId="2"/>
  </si>
  <si>
    <t>（第一面）</t>
    <rPh sb="1" eb="2">
      <t>ダイ</t>
    </rPh>
    <rPh sb="2" eb="3">
      <t>イチ</t>
    </rPh>
    <rPh sb="3" eb="4">
      <t>メン</t>
    </rPh>
    <phoneticPr fontId="2"/>
  </si>
  <si>
    <t>商号又は名称</t>
    <rPh sb="0" eb="2">
      <t>ショウゴウ</t>
    </rPh>
    <rPh sb="2" eb="3">
      <t>マタ</t>
    </rPh>
    <rPh sb="4" eb="6">
      <t>メイショウ</t>
    </rPh>
    <phoneticPr fontId="2"/>
  </si>
  <si>
    <t>氏名</t>
    <rPh sb="0" eb="2">
      <t>シメイ</t>
    </rPh>
    <phoneticPr fontId="2"/>
  </si>
  <si>
    <t>電話番号</t>
    <rPh sb="0" eb="2">
      <t>デンワ</t>
    </rPh>
    <rPh sb="2" eb="4">
      <t>バンゴウ</t>
    </rPh>
    <phoneticPr fontId="2"/>
  </si>
  <si>
    <t>受付番号</t>
    <rPh sb="0" eb="2">
      <t>ウケツケ</t>
    </rPh>
    <rPh sb="2" eb="4">
      <t>バンゴウ</t>
    </rPh>
    <phoneticPr fontId="2"/>
  </si>
  <si>
    <t>申請時の免許証番号</t>
    <rPh sb="0" eb="2">
      <t>シンセイ</t>
    </rPh>
    <rPh sb="2" eb="3">
      <t>トキ</t>
    </rPh>
    <rPh sb="4" eb="7">
      <t>メンキョショウ</t>
    </rPh>
    <rPh sb="7" eb="9">
      <t>バンゴウ</t>
    </rPh>
    <phoneticPr fontId="2"/>
  </si>
  <si>
    <t>役名コード</t>
    <rPh sb="0" eb="2">
      <t>ヤクメイ</t>
    </rPh>
    <phoneticPr fontId="2"/>
  </si>
  <si>
    <t>生年月日</t>
    <rPh sb="0" eb="2">
      <t>セイネン</t>
    </rPh>
    <rPh sb="2" eb="4">
      <t>ガッピ</t>
    </rPh>
    <phoneticPr fontId="2"/>
  </si>
  <si>
    <t>確認欄</t>
    <rPh sb="0" eb="2">
      <t>カクニン</t>
    </rPh>
    <rPh sb="2" eb="3">
      <t>ラン</t>
    </rPh>
    <phoneticPr fontId="2"/>
  </si>
  <si>
    <t>登録番号</t>
    <rPh sb="0" eb="2">
      <t>トウロク</t>
    </rPh>
    <rPh sb="2" eb="4">
      <t>バンゴウ</t>
    </rPh>
    <phoneticPr fontId="2"/>
  </si>
  <si>
    <t>月</t>
    <rPh sb="0" eb="1">
      <t>ツキ</t>
    </rPh>
    <phoneticPr fontId="2"/>
  </si>
  <si>
    <t>日</t>
    <rPh sb="0" eb="1">
      <t>ニチ</t>
    </rPh>
    <phoneticPr fontId="2"/>
  </si>
  <si>
    <t>（第二面）</t>
    <rPh sb="1" eb="2">
      <t>ダイ</t>
    </rPh>
    <rPh sb="2" eb="3">
      <t>ニ</t>
    </rPh>
    <rPh sb="3" eb="4">
      <t>メン</t>
    </rPh>
    <phoneticPr fontId="2"/>
  </si>
  <si>
    <t>事務所コード</t>
    <rPh sb="0" eb="3">
      <t>ジムショ</t>
    </rPh>
    <phoneticPr fontId="2"/>
  </si>
  <si>
    <t>都道府県</t>
    <rPh sb="0" eb="4">
      <t>トドウフケン</t>
    </rPh>
    <phoneticPr fontId="2"/>
  </si>
  <si>
    <t>市郡区</t>
    <rPh sb="0" eb="1">
      <t>シ</t>
    </rPh>
    <rPh sb="1" eb="2">
      <t>グン</t>
    </rPh>
    <rPh sb="2" eb="3">
      <t>ク</t>
    </rPh>
    <phoneticPr fontId="2"/>
  </si>
  <si>
    <t>事務所の名称</t>
    <rPh sb="0" eb="3">
      <t>ジムショ</t>
    </rPh>
    <rPh sb="4" eb="6">
      <t>メイショウ</t>
    </rPh>
    <phoneticPr fontId="2"/>
  </si>
  <si>
    <t>※</t>
    <phoneticPr fontId="2"/>
  </si>
  <si>
    <t>印</t>
    <rPh sb="0" eb="1">
      <t>イン</t>
    </rPh>
    <phoneticPr fontId="2"/>
  </si>
  <si>
    <t>住所又は所在地</t>
    <rPh sb="0" eb="2">
      <t>ジュウショ</t>
    </rPh>
    <rPh sb="2" eb="3">
      <t>マタ</t>
    </rPh>
    <rPh sb="4" eb="7">
      <t>ショザイチ</t>
    </rPh>
    <phoneticPr fontId="2"/>
  </si>
  <si>
    <t>市区町村コード</t>
    <rPh sb="0" eb="1">
      <t>シ</t>
    </rPh>
    <rPh sb="1" eb="2">
      <t>ク</t>
    </rPh>
    <rPh sb="2" eb="4">
      <t>チョウソン</t>
    </rPh>
    <phoneticPr fontId="2"/>
  </si>
  <si>
    <t>（出資金額）</t>
    <rPh sb="1" eb="3">
      <t>シュッシ</t>
    </rPh>
    <rPh sb="3" eb="5">
      <t>キンガク</t>
    </rPh>
    <phoneticPr fontId="2"/>
  </si>
  <si>
    <t>割　合</t>
    <rPh sb="0" eb="1">
      <t>ワリ</t>
    </rPh>
    <rPh sb="2" eb="3">
      <t>ゴウ</t>
    </rPh>
    <phoneticPr fontId="2"/>
  </si>
  <si>
    <t>保有株式の数</t>
    <rPh sb="0" eb="2">
      <t>ホユウ</t>
    </rPh>
    <rPh sb="2" eb="4">
      <t>カブシキ</t>
    </rPh>
    <rPh sb="5" eb="6">
      <t>カズ</t>
    </rPh>
    <phoneticPr fontId="2"/>
  </si>
  <si>
    <t>－</t>
    <phoneticPr fontId="2"/>
  </si>
  <si>
    <t>氏名又は名称</t>
    <rPh sb="0" eb="2">
      <t>シメイ</t>
    </rPh>
    <rPh sb="2" eb="3">
      <t>マタ</t>
    </rPh>
    <rPh sb="4" eb="6">
      <t>メイショウ</t>
    </rPh>
    <phoneticPr fontId="2"/>
  </si>
  <si>
    <t>フリガナ</t>
    <phoneticPr fontId="2"/>
  </si>
  <si>
    <t>０</t>
    <phoneticPr fontId="2"/>
  </si>
  <si>
    <t>６</t>
    <phoneticPr fontId="2"/>
  </si>
  <si>
    <t>１</t>
    <phoneticPr fontId="2"/>
  </si>
  <si>
    <t>住所</t>
    <rPh sb="0" eb="2">
      <t>ジュウショ</t>
    </rPh>
    <phoneticPr fontId="2"/>
  </si>
  <si>
    <t>住所市区町村コード</t>
    <rPh sb="0" eb="2">
      <t>ジュウショ</t>
    </rPh>
    <rPh sb="2" eb="3">
      <t>シ</t>
    </rPh>
    <rPh sb="3" eb="4">
      <t>ク</t>
    </rPh>
    <rPh sb="4" eb="6">
      <t>チョウソン</t>
    </rPh>
    <phoneticPr fontId="2"/>
  </si>
  <si>
    <t>年</t>
    <rPh sb="0" eb="1">
      <t>ネン</t>
    </rPh>
    <phoneticPr fontId="2"/>
  </si>
  <si>
    <t>就任年月日</t>
    <rPh sb="0" eb="2">
      <t>シュウニン</t>
    </rPh>
    <rPh sb="2" eb="5">
      <t>ネンガッピ</t>
    </rPh>
    <phoneticPr fontId="2"/>
  </si>
  <si>
    <t>５</t>
    <phoneticPr fontId="2"/>
  </si>
  <si>
    <t>（Ａ４）</t>
    <phoneticPr fontId="2"/>
  </si>
  <si>
    <t>氏　名</t>
    <rPh sb="0" eb="1">
      <t>シ</t>
    </rPh>
    <rPh sb="2" eb="3">
      <t>メイ</t>
    </rPh>
    <phoneticPr fontId="2"/>
  </si>
  <si>
    <t>上記のとおり相違ありません。</t>
    <rPh sb="0" eb="2">
      <t>ジョウキ</t>
    </rPh>
    <rPh sb="6" eb="8">
      <t>ソウイ</t>
    </rPh>
    <phoneticPr fontId="2"/>
  </si>
  <si>
    <t>至</t>
    <rPh sb="0" eb="1">
      <t>イタ</t>
    </rPh>
    <phoneticPr fontId="2"/>
  </si>
  <si>
    <t>自</t>
    <rPh sb="0" eb="1">
      <t>ジ</t>
    </rPh>
    <phoneticPr fontId="2"/>
  </si>
  <si>
    <t>従　事　し　た　職　務　の　内　容</t>
    <rPh sb="0" eb="1">
      <t>ジュウ</t>
    </rPh>
    <rPh sb="2" eb="3">
      <t>コト</t>
    </rPh>
    <rPh sb="8" eb="9">
      <t>ショク</t>
    </rPh>
    <rPh sb="10" eb="11">
      <t>ツトム</t>
    </rPh>
    <rPh sb="14" eb="15">
      <t>ナイ</t>
    </rPh>
    <rPh sb="16" eb="17">
      <t>カタチ</t>
    </rPh>
    <phoneticPr fontId="2"/>
  </si>
  <si>
    <t>職　歴</t>
    <rPh sb="0" eb="1">
      <t>ショク</t>
    </rPh>
    <rPh sb="2" eb="3">
      <t>レキ</t>
    </rPh>
    <phoneticPr fontId="2"/>
  </si>
  <si>
    <t>職名</t>
    <rPh sb="0" eb="2">
      <t>ショクメイ</t>
    </rPh>
    <phoneticPr fontId="2"/>
  </si>
  <si>
    <t>(ﾌﾘｶﾞﾅ)
氏名</t>
    <rPh sb="8" eb="10">
      <t>シメイ</t>
    </rPh>
    <phoneticPr fontId="2"/>
  </si>
  <si>
    <t>住所</t>
    <phoneticPr fontId="2"/>
  </si>
  <si>
    <t>添　付　書　類　（６）</t>
    <rPh sb="0" eb="1">
      <t>ソウ</t>
    </rPh>
    <rPh sb="2" eb="3">
      <t>ヅケ</t>
    </rPh>
    <rPh sb="4" eb="5">
      <t>ショ</t>
    </rPh>
    <rPh sb="6" eb="7">
      <t>タグイ</t>
    </rPh>
    <phoneticPr fontId="2"/>
  </si>
  <si>
    <t>手数料</t>
    <rPh sb="0" eb="3">
      <t>テスウリョウ</t>
    </rPh>
    <phoneticPr fontId="2"/>
  </si>
  <si>
    <t>合　　　計</t>
    <rPh sb="0" eb="1">
      <t>ゴウ</t>
    </rPh>
    <rPh sb="4" eb="5">
      <t>ケイ</t>
    </rPh>
    <phoneticPr fontId="2"/>
  </si>
  <si>
    <t>宅地及び
建　　物</t>
    <rPh sb="0" eb="2">
      <t>タクチ</t>
    </rPh>
    <rPh sb="2" eb="3">
      <t>オヨ</t>
    </rPh>
    <rPh sb="5" eb="6">
      <t>ケン</t>
    </rPh>
    <rPh sb="8" eb="9">
      <t>ブツ</t>
    </rPh>
    <phoneticPr fontId="2"/>
  </si>
  <si>
    <t>建　　物</t>
    <rPh sb="0" eb="1">
      <t>ケン</t>
    </rPh>
    <rPh sb="3" eb="4">
      <t>ブツ</t>
    </rPh>
    <phoneticPr fontId="2"/>
  </si>
  <si>
    <t>宅　　地</t>
    <rPh sb="0" eb="1">
      <t>タク</t>
    </rPh>
    <rPh sb="3" eb="4">
      <t>チ</t>
    </rPh>
    <phoneticPr fontId="2"/>
  </si>
  <si>
    <t>売買・交換</t>
    <rPh sb="0" eb="2">
      <t>バイバイ</t>
    </rPh>
    <rPh sb="3" eb="5">
      <t>コウカン</t>
    </rPh>
    <phoneticPr fontId="2"/>
  </si>
  <si>
    <t>イ．代理又は媒介の実績</t>
    <rPh sb="2" eb="4">
      <t>ダイリ</t>
    </rPh>
    <rPh sb="4" eb="5">
      <t>マタ</t>
    </rPh>
    <rPh sb="6" eb="8">
      <t>バイカイ</t>
    </rPh>
    <rPh sb="9" eb="11">
      <t>ジッセキ</t>
    </rPh>
    <phoneticPr fontId="2"/>
  </si>
  <si>
    <t>２．事業の実績</t>
    <rPh sb="2" eb="4">
      <t>ジギョウ</t>
    </rPh>
    <rPh sb="5" eb="7">
      <t>ジッセキ</t>
    </rPh>
    <phoneticPr fontId="2"/>
  </si>
  <si>
    <t>年　月　日</t>
    <rPh sb="0" eb="1">
      <t>ネン</t>
    </rPh>
    <rPh sb="2" eb="3">
      <t>ツキ</t>
    </rPh>
    <rPh sb="4" eb="5">
      <t>ニチ</t>
    </rPh>
    <phoneticPr fontId="2"/>
  </si>
  <si>
    <t>最初の免許</t>
    <rPh sb="0" eb="2">
      <t>サイショ</t>
    </rPh>
    <rPh sb="3" eb="5">
      <t>メンキョ</t>
    </rPh>
    <phoneticPr fontId="2"/>
  </si>
  <si>
    <t>１．事業の沿革</t>
    <rPh sb="2" eb="4">
      <t>ジギョウ</t>
    </rPh>
    <rPh sb="5" eb="7">
      <t>エンカク</t>
    </rPh>
    <phoneticPr fontId="2"/>
  </si>
  <si>
    <t>添　付　書　類　（１）</t>
    <rPh sb="0" eb="1">
      <t>ソウ</t>
    </rPh>
    <rPh sb="2" eb="3">
      <t>ヅケ</t>
    </rPh>
    <rPh sb="4" eb="5">
      <t>ショ</t>
    </rPh>
    <rPh sb="6" eb="7">
      <t>タグイ</t>
    </rPh>
    <phoneticPr fontId="2"/>
  </si>
  <si>
    <t>（Ａ４）</t>
    <phoneticPr fontId="2"/>
  </si>
  <si>
    <t>４　「売買・交換」の欄には、上段に売買の実績を、下段に交換の実績を記入すること。</t>
    <rPh sb="3" eb="5">
      <t>バイバイ</t>
    </rPh>
    <rPh sb="6" eb="8">
      <t>コウカン</t>
    </rPh>
    <rPh sb="10" eb="11">
      <t>ラン</t>
    </rPh>
    <rPh sb="14" eb="16">
      <t>ジョウダン</t>
    </rPh>
    <rPh sb="17" eb="19">
      <t>バイバイ</t>
    </rPh>
    <rPh sb="20" eb="22">
      <t>ジッセキ</t>
    </rPh>
    <rPh sb="24" eb="26">
      <t>ゲダン</t>
    </rPh>
    <rPh sb="27" eb="29">
      <t>コウカン</t>
    </rPh>
    <rPh sb="30" eb="32">
      <t>ジッセキ</t>
    </rPh>
    <rPh sb="33" eb="35">
      <t>キニュウ</t>
    </rPh>
    <phoneticPr fontId="2"/>
  </si>
  <si>
    <t>３　「期間」の欄には、事業年度を記入すること。</t>
    <rPh sb="3" eb="5">
      <t>キカン</t>
    </rPh>
    <rPh sb="7" eb="8">
      <t>ラン</t>
    </rPh>
    <rPh sb="11" eb="13">
      <t>ジギョウ</t>
    </rPh>
    <rPh sb="13" eb="15">
      <t>ネンド</t>
    </rPh>
    <rPh sb="16" eb="18">
      <t>キニュウ</t>
    </rPh>
    <phoneticPr fontId="2"/>
  </si>
  <si>
    <t>２　「組織変更」の欄には、合併又は商号若しくは名称の変更について記入すること。</t>
    <rPh sb="3" eb="5">
      <t>ソシキ</t>
    </rPh>
    <rPh sb="5" eb="7">
      <t>ヘンコウ</t>
    </rPh>
    <rPh sb="9" eb="10">
      <t>ラン</t>
    </rPh>
    <rPh sb="13" eb="15">
      <t>ガッペイ</t>
    </rPh>
    <rPh sb="15" eb="16">
      <t>マタ</t>
    </rPh>
    <rPh sb="17" eb="19">
      <t>ショウゴウ</t>
    </rPh>
    <rPh sb="19" eb="20">
      <t>モ</t>
    </rPh>
    <rPh sb="23" eb="25">
      <t>メイショウ</t>
    </rPh>
    <rPh sb="26" eb="28">
      <t>ヘンコウ</t>
    </rPh>
    <rPh sb="32" eb="34">
      <t>キニュウ</t>
    </rPh>
    <phoneticPr fontId="2"/>
  </si>
  <si>
    <t>１　新規に免許を申請する者は、「最初の免許」の欄に「新規」と記入すること。</t>
    <rPh sb="2" eb="4">
      <t>シンキ</t>
    </rPh>
    <rPh sb="5" eb="7">
      <t>メンキョ</t>
    </rPh>
    <rPh sb="8" eb="10">
      <t>シンセイ</t>
    </rPh>
    <rPh sb="12" eb="13">
      <t>シャ</t>
    </rPh>
    <rPh sb="16" eb="18">
      <t>サイショ</t>
    </rPh>
    <rPh sb="19" eb="21">
      <t>メンキョ</t>
    </rPh>
    <rPh sb="23" eb="24">
      <t>ラン</t>
    </rPh>
    <rPh sb="26" eb="28">
      <t>シンキ</t>
    </rPh>
    <rPh sb="30" eb="32">
      <t>キニュウ</t>
    </rPh>
    <phoneticPr fontId="2"/>
  </si>
  <si>
    <t>建物</t>
    <rPh sb="0" eb="2">
      <t>タテモノ</t>
    </rPh>
    <phoneticPr fontId="2"/>
  </si>
  <si>
    <t>ロ．売買・交換の実績</t>
    <rPh sb="2" eb="4">
      <t>バイバイ</t>
    </rPh>
    <rPh sb="5" eb="7">
      <t>コウカン</t>
    </rPh>
    <rPh sb="8" eb="10">
      <t>ジッセキ</t>
    </rPh>
    <phoneticPr fontId="2"/>
  </si>
  <si>
    <t>　「権利」とは、営業権、地上権、電話加入権その他の無形固定資産をいう。</t>
    <rPh sb="2" eb="4">
      <t>ケンリ</t>
    </rPh>
    <rPh sb="8" eb="11">
      <t>エイギョウケン</t>
    </rPh>
    <rPh sb="12" eb="15">
      <t>チジョウケン</t>
    </rPh>
    <rPh sb="16" eb="18">
      <t>デンワ</t>
    </rPh>
    <rPh sb="18" eb="21">
      <t>カニュウケン</t>
    </rPh>
    <rPh sb="23" eb="24">
      <t>タ</t>
    </rPh>
    <rPh sb="25" eb="27">
      <t>ムケイ</t>
    </rPh>
    <rPh sb="27" eb="31">
      <t>コテイシサン</t>
    </rPh>
    <phoneticPr fontId="2"/>
  </si>
  <si>
    <t>２</t>
    <phoneticPr fontId="2"/>
  </si>
  <si>
    <t>計</t>
    <rPh sb="0" eb="1">
      <t>ケイ</t>
    </rPh>
    <phoneticPr fontId="2"/>
  </si>
  <si>
    <t>その他</t>
    <rPh sb="2" eb="3">
      <t>タ</t>
    </rPh>
    <phoneticPr fontId="2"/>
  </si>
  <si>
    <t>前受金</t>
    <rPh sb="0" eb="1">
      <t>マエ</t>
    </rPh>
    <rPh sb="1" eb="2">
      <t>ウ</t>
    </rPh>
    <rPh sb="2" eb="3">
      <t>カネ</t>
    </rPh>
    <phoneticPr fontId="2"/>
  </si>
  <si>
    <t>預り金</t>
    <rPh sb="0" eb="1">
      <t>アズ</t>
    </rPh>
    <rPh sb="2" eb="3">
      <t>カネ</t>
    </rPh>
    <phoneticPr fontId="2"/>
  </si>
  <si>
    <t>未払金</t>
    <rPh sb="0" eb="2">
      <t>ミハラ</t>
    </rPh>
    <rPh sb="2" eb="3">
      <t>キン</t>
    </rPh>
    <phoneticPr fontId="2"/>
  </si>
  <si>
    <t>借入金</t>
    <rPh sb="0" eb="3">
      <t>カリイレキン</t>
    </rPh>
    <phoneticPr fontId="2"/>
  </si>
  <si>
    <t>負　　　債</t>
    <rPh sb="0" eb="1">
      <t>フ</t>
    </rPh>
    <rPh sb="4" eb="5">
      <t>サイ</t>
    </rPh>
    <phoneticPr fontId="2"/>
  </si>
  <si>
    <t>権利</t>
    <rPh sb="0" eb="2">
      <t>ケンリ</t>
    </rPh>
    <phoneticPr fontId="2"/>
  </si>
  <si>
    <t>備品</t>
    <rPh sb="0" eb="2">
      <t>ビヒン</t>
    </rPh>
    <phoneticPr fontId="2"/>
  </si>
  <si>
    <t>土地</t>
    <rPh sb="0" eb="2">
      <t>トチ</t>
    </rPh>
    <phoneticPr fontId="2"/>
  </si>
  <si>
    <t>未収入金</t>
    <rPh sb="0" eb="2">
      <t>ミシュウ</t>
    </rPh>
    <rPh sb="2" eb="4">
      <t>ニュウキン</t>
    </rPh>
    <phoneticPr fontId="2"/>
  </si>
  <si>
    <t>有価証券</t>
    <rPh sb="0" eb="2">
      <t>ユウカ</t>
    </rPh>
    <rPh sb="2" eb="4">
      <t>ショウケン</t>
    </rPh>
    <phoneticPr fontId="2"/>
  </si>
  <si>
    <t>現金預金</t>
    <rPh sb="0" eb="2">
      <t>ゲンキン</t>
    </rPh>
    <rPh sb="2" eb="4">
      <t>ヨキン</t>
    </rPh>
    <phoneticPr fontId="2"/>
  </si>
  <si>
    <t>資　　　産</t>
    <rPh sb="0" eb="1">
      <t>シ</t>
    </rPh>
    <rPh sb="4" eb="5">
      <t>サン</t>
    </rPh>
    <phoneticPr fontId="2"/>
  </si>
  <si>
    <t>誓　　約　　書</t>
    <rPh sb="0" eb="1">
      <t>チカイ</t>
    </rPh>
    <rPh sb="3" eb="4">
      <t>ヤク</t>
    </rPh>
    <rPh sb="6" eb="7">
      <t>ショ</t>
    </rPh>
    <phoneticPr fontId="2"/>
  </si>
  <si>
    <t>添　付　書　類　（２）</t>
    <rPh sb="0" eb="1">
      <t>ソウ</t>
    </rPh>
    <rPh sb="2" eb="3">
      <t>ヅケ</t>
    </rPh>
    <rPh sb="4" eb="5">
      <t>ショ</t>
    </rPh>
    <rPh sb="6" eb="7">
      <t>タグイ</t>
    </rPh>
    <phoneticPr fontId="2"/>
  </si>
  <si>
    <t>（Ａ４）</t>
    <phoneticPr fontId="2"/>
  </si>
  <si>
    <t>名</t>
    <rPh sb="0" eb="1">
      <t>メイ</t>
    </rPh>
    <phoneticPr fontId="2"/>
  </si>
  <si>
    <t>専任の宅地建物
取引士の数</t>
    <rPh sb="0" eb="2">
      <t>センニン</t>
    </rPh>
    <rPh sb="3" eb="5">
      <t>タクチ</t>
    </rPh>
    <rPh sb="5" eb="7">
      <t>タテモノ</t>
    </rPh>
    <rPh sb="8" eb="10">
      <t>トリヒキ</t>
    </rPh>
    <rPh sb="10" eb="11">
      <t>シ</t>
    </rPh>
    <rPh sb="12" eb="13">
      <t>カズ</t>
    </rPh>
    <phoneticPr fontId="2"/>
  </si>
  <si>
    <t>記</t>
    <rPh sb="0" eb="1">
      <t>キ</t>
    </rPh>
    <phoneticPr fontId="2"/>
  </si>
  <si>
    <t>専任の宅地建物取引士設置証明書</t>
    <rPh sb="0" eb="2">
      <t>センニン</t>
    </rPh>
    <rPh sb="3" eb="5">
      <t>タクチ</t>
    </rPh>
    <rPh sb="5" eb="7">
      <t>タテモノ</t>
    </rPh>
    <rPh sb="7" eb="9">
      <t>トリヒキ</t>
    </rPh>
    <rPh sb="9" eb="10">
      <t>シ</t>
    </rPh>
    <rPh sb="10" eb="12">
      <t>セッチ</t>
    </rPh>
    <rPh sb="12" eb="15">
      <t>ショウメイショ</t>
    </rPh>
    <phoneticPr fontId="2"/>
  </si>
  <si>
    <t>宅地建物取引業に従事する者の名簿</t>
    <rPh sb="0" eb="2">
      <t>タクチ</t>
    </rPh>
    <rPh sb="2" eb="4">
      <t>タテモノ</t>
    </rPh>
    <rPh sb="4" eb="7">
      <t>トリヒキギョウ</t>
    </rPh>
    <rPh sb="8" eb="10">
      <t>ジュウジ</t>
    </rPh>
    <rPh sb="12" eb="13">
      <t>シャ</t>
    </rPh>
    <rPh sb="14" eb="16">
      <t>メイボ</t>
    </rPh>
    <phoneticPr fontId="2"/>
  </si>
  <si>
    <t>７</t>
    <phoneticPr fontId="2"/>
  </si>
  <si>
    <t>※</t>
  </si>
  <si>
    <t>従事する者</t>
    <rPh sb="0" eb="2">
      <t>ジュウジ</t>
    </rPh>
    <rPh sb="4" eb="5">
      <t>シャ</t>
    </rPh>
    <phoneticPr fontId="2"/>
  </si>
  <si>
    <t>うち専任の宅地建物取引士</t>
    <rPh sb="2" eb="4">
      <t>センニン</t>
    </rPh>
    <rPh sb="5" eb="7">
      <t>タクチ</t>
    </rPh>
    <rPh sb="7" eb="9">
      <t>タテモノ</t>
    </rPh>
    <rPh sb="9" eb="12">
      <t>トリヒキシ</t>
    </rPh>
    <phoneticPr fontId="2"/>
  </si>
  <si>
    <t>性別</t>
    <rPh sb="0" eb="2">
      <t>セイベツ</t>
    </rPh>
    <phoneticPr fontId="2"/>
  </si>
  <si>
    <t>従業者証
明書番号</t>
    <rPh sb="0" eb="3">
      <t>ジュウギョウシャ</t>
    </rPh>
    <rPh sb="3" eb="4">
      <t>アカシ</t>
    </rPh>
    <rPh sb="5" eb="6">
      <t>メイ</t>
    </rPh>
    <rPh sb="6" eb="7">
      <t>ショ</t>
    </rPh>
    <rPh sb="7" eb="9">
      <t>バンゴウ</t>
    </rPh>
    <phoneticPr fontId="2"/>
  </si>
  <si>
    <t>主たる
職務内容</t>
    <rPh sb="0" eb="1">
      <t>シュ</t>
    </rPh>
    <rPh sb="4" eb="6">
      <t>ショクム</t>
    </rPh>
    <rPh sb="6" eb="8">
      <t>ナイヨウ</t>
    </rPh>
    <phoneticPr fontId="2"/>
  </si>
  <si>
    <t>宅地建物取引士で
あるか否かの別</t>
    <rPh sb="0" eb="2">
      <t>タクチ</t>
    </rPh>
    <rPh sb="2" eb="4">
      <t>タテモノ</t>
    </rPh>
    <rPh sb="4" eb="7">
      <t>トリヒキシ</t>
    </rPh>
    <rPh sb="12" eb="13">
      <t>イナ</t>
    </rPh>
    <rPh sb="15" eb="16">
      <t>ベツ</t>
    </rPh>
    <phoneticPr fontId="2"/>
  </si>
  <si>
    <t xml:space="preserve">②
</t>
    <phoneticPr fontId="2"/>
  </si>
  <si>
    <t>　「契約形態」の欄は、賃貸借又は使用貸借の別を記入すること。</t>
    <rPh sb="2" eb="4">
      <t>ケイヤク</t>
    </rPh>
    <rPh sb="4" eb="6">
      <t>ケイタイ</t>
    </rPh>
    <rPh sb="8" eb="9">
      <t>ラン</t>
    </rPh>
    <rPh sb="11" eb="14">
      <t>チンタイシャク</t>
    </rPh>
    <rPh sb="14" eb="15">
      <t>マタ</t>
    </rPh>
    <rPh sb="16" eb="18">
      <t>シヨウ</t>
    </rPh>
    <rPh sb="18" eb="20">
      <t>タイシャク</t>
    </rPh>
    <rPh sb="21" eb="22">
      <t>ベツ</t>
    </rPh>
    <rPh sb="23" eb="25">
      <t>キニュウ</t>
    </rPh>
    <phoneticPr fontId="2"/>
  </si>
  <si>
    <t>①</t>
    <phoneticPr fontId="2"/>
  </si>
  <si>
    <t>　「所有者」の欄は、事務所の所有者の氏名又は法人名（法人の代表者名を含む。）を記入すること。</t>
    <rPh sb="2" eb="5">
      <t>ショユウシャ</t>
    </rPh>
    <rPh sb="7" eb="8">
      <t>ラン</t>
    </rPh>
    <rPh sb="10" eb="13">
      <t>ジムショ</t>
    </rPh>
    <rPh sb="14" eb="17">
      <t>ショユウシャ</t>
    </rPh>
    <rPh sb="18" eb="20">
      <t>シメイ</t>
    </rPh>
    <rPh sb="20" eb="21">
      <t>マタ</t>
    </rPh>
    <rPh sb="22" eb="24">
      <t>ホウジン</t>
    </rPh>
    <rPh sb="24" eb="25">
      <t>メイ</t>
    </rPh>
    <rPh sb="26" eb="28">
      <t>ホウジン</t>
    </rPh>
    <rPh sb="29" eb="32">
      <t>ダイヒョウシャ</t>
    </rPh>
    <rPh sb="32" eb="33">
      <t>メイ</t>
    </rPh>
    <rPh sb="34" eb="35">
      <t>フク</t>
    </rPh>
    <rPh sb="39" eb="41">
      <t>キニュウ</t>
    </rPh>
    <phoneticPr fontId="2"/>
  </si>
  <si>
    <t>備　考</t>
    <rPh sb="0" eb="1">
      <t>ソナエ</t>
    </rPh>
    <rPh sb="2" eb="3">
      <t>コウ</t>
    </rPh>
    <phoneticPr fontId="2"/>
  </si>
  <si>
    <t>　上記の記載内容について、事実と相違ないことを誓約します。</t>
    <rPh sb="1" eb="3">
      <t>ジョウキ</t>
    </rPh>
    <rPh sb="4" eb="6">
      <t>キサイ</t>
    </rPh>
    <rPh sb="6" eb="8">
      <t>ナイヨウ</t>
    </rPh>
    <rPh sb="13" eb="15">
      <t>ジジツ</t>
    </rPh>
    <rPh sb="16" eb="18">
      <t>ソウイ</t>
    </rPh>
    <rPh sb="23" eb="25">
      <t>セイヤク</t>
    </rPh>
    <phoneticPr fontId="2"/>
  </si>
  <si>
    <t>（所在地）</t>
    <rPh sb="1" eb="4">
      <t>ショザイチ</t>
    </rPh>
    <phoneticPr fontId="2"/>
  </si>
  <si>
    <t>（事務所名）</t>
    <rPh sb="1" eb="4">
      <t>ジムショ</t>
    </rPh>
    <rPh sb="4" eb="5">
      <t>メイ</t>
    </rPh>
    <phoneticPr fontId="2"/>
  </si>
  <si>
    <t>契約形態</t>
    <rPh sb="0" eb="2">
      <t>ケイヤク</t>
    </rPh>
    <rPh sb="2" eb="4">
      <t>ケイタイ</t>
    </rPh>
    <phoneticPr fontId="2"/>
  </si>
  <si>
    <t>契約期間</t>
    <rPh sb="0" eb="2">
      <t>ケイヤク</t>
    </rPh>
    <rPh sb="2" eb="4">
      <t>キカン</t>
    </rPh>
    <phoneticPr fontId="2"/>
  </si>
  <si>
    <t>契約日</t>
    <rPh sb="0" eb="3">
      <t>ケイヤクビ</t>
    </rPh>
    <phoneticPr fontId="2"/>
  </si>
  <si>
    <t>契約相手</t>
    <rPh sb="0" eb="2">
      <t>ケイヤク</t>
    </rPh>
    <rPh sb="2" eb="4">
      <t>アイテ</t>
    </rPh>
    <phoneticPr fontId="2"/>
  </si>
  <si>
    <t>事務所の所有者が申請者と異なる場合</t>
    <rPh sb="0" eb="3">
      <t>ジムショ</t>
    </rPh>
    <rPh sb="4" eb="7">
      <t>ショユウシャ</t>
    </rPh>
    <rPh sb="8" eb="11">
      <t>シンセイシャ</t>
    </rPh>
    <rPh sb="12" eb="13">
      <t>コト</t>
    </rPh>
    <rPh sb="15" eb="17">
      <t>バアイ</t>
    </rPh>
    <phoneticPr fontId="2"/>
  </si>
  <si>
    <t>事務所を使用する権原に関する書面</t>
    <rPh sb="0" eb="3">
      <t>ジムショ</t>
    </rPh>
    <rPh sb="4" eb="6">
      <t>シヨウ</t>
    </rPh>
    <rPh sb="8" eb="9">
      <t>ケン</t>
    </rPh>
    <rPh sb="9" eb="10">
      <t>ハラ</t>
    </rPh>
    <rPh sb="11" eb="12">
      <t>カン</t>
    </rPh>
    <rPh sb="14" eb="16">
      <t>ショメン</t>
    </rPh>
    <phoneticPr fontId="2"/>
  </si>
  <si>
    <t>　年　月　日から
　年　月　日まで
の１年間</t>
    <rPh sb="1" eb="2">
      <t>トシ</t>
    </rPh>
    <rPh sb="3" eb="4">
      <t>ツキ</t>
    </rPh>
    <rPh sb="5" eb="6">
      <t>ニチ</t>
    </rPh>
    <rPh sb="10" eb="11">
      <t>トシ</t>
    </rPh>
    <rPh sb="12" eb="13">
      <t>ツキ</t>
    </rPh>
    <rPh sb="14" eb="15">
      <t>ニチ</t>
    </rPh>
    <rPh sb="20" eb="22">
      <t>ネンカン</t>
    </rPh>
    <phoneticPr fontId="2"/>
  </si>
  <si>
    <t>件　数</t>
    <rPh sb="0" eb="1">
      <t>ケン</t>
    </rPh>
    <rPh sb="2" eb="3">
      <t>スウ</t>
    </rPh>
    <phoneticPr fontId="2"/>
  </si>
  <si>
    <t>貸　借</t>
    <rPh sb="0" eb="1">
      <t>カシ</t>
    </rPh>
    <rPh sb="2" eb="3">
      <t>シャク</t>
    </rPh>
    <phoneticPr fontId="2"/>
  </si>
  <si>
    <r>
      <rPr>
        <sz val="9"/>
        <rFont val="ＭＳ ゴシック"/>
        <family val="3"/>
        <charset val="128"/>
      </rPr>
      <t>様式第二号</t>
    </r>
    <r>
      <rPr>
        <sz val="9"/>
        <rFont val="ＭＳ 明朝"/>
        <family val="1"/>
        <charset val="128"/>
      </rPr>
      <t>（第一条の二関係）</t>
    </r>
    <rPh sb="0" eb="2">
      <t>ヨウシキ</t>
    </rPh>
    <rPh sb="2" eb="3">
      <t>ダイ</t>
    </rPh>
    <rPh sb="3" eb="4">
      <t>ニ</t>
    </rPh>
    <rPh sb="4" eb="5">
      <t>ゴウ</t>
    </rPh>
    <rPh sb="6" eb="7">
      <t>ダイ</t>
    </rPh>
    <rPh sb="7" eb="8">
      <t>イチ</t>
    </rPh>
    <rPh sb="8" eb="9">
      <t>ジョウ</t>
    </rPh>
    <rPh sb="10" eb="11">
      <t>ニ</t>
    </rPh>
    <rPh sb="11" eb="13">
      <t>カンケイ</t>
    </rPh>
    <phoneticPr fontId="2"/>
  </si>
  <si>
    <t>期　間</t>
    <rPh sb="0" eb="1">
      <t>キ</t>
    </rPh>
    <rPh sb="2" eb="3">
      <t>アイダ</t>
    </rPh>
    <phoneticPr fontId="2"/>
  </si>
  <si>
    <t>内 容</t>
    <rPh sb="0" eb="1">
      <t>ウチ</t>
    </rPh>
    <rPh sb="2" eb="3">
      <t>カタチ</t>
    </rPh>
    <phoneticPr fontId="2"/>
  </si>
  <si>
    <t>種 類</t>
    <rPh sb="0" eb="1">
      <t>シュ</t>
    </rPh>
    <rPh sb="2" eb="3">
      <t>タグイ</t>
    </rPh>
    <phoneticPr fontId="2"/>
  </si>
  <si>
    <t>宅 地</t>
    <rPh sb="0" eb="1">
      <t>タク</t>
    </rPh>
    <rPh sb="2" eb="3">
      <t>チ</t>
    </rPh>
    <phoneticPr fontId="2"/>
  </si>
  <si>
    <t>建 物</t>
    <rPh sb="0" eb="1">
      <t>ケン</t>
    </rPh>
    <rPh sb="2" eb="3">
      <t>モノ</t>
    </rPh>
    <phoneticPr fontId="2"/>
  </si>
  <si>
    <t>合 計</t>
    <rPh sb="0" eb="1">
      <t>ゴウ</t>
    </rPh>
    <rPh sb="2" eb="3">
      <t>ケイ</t>
    </rPh>
    <phoneticPr fontId="2"/>
  </si>
  <si>
    <t>件 数</t>
    <rPh sb="0" eb="1">
      <t>ケン</t>
    </rPh>
    <rPh sb="2" eb="3">
      <t>スウ</t>
    </rPh>
    <phoneticPr fontId="2"/>
  </si>
  <si>
    <t>売　　　　　却</t>
    <rPh sb="0" eb="1">
      <t>バイ</t>
    </rPh>
    <rPh sb="6" eb="7">
      <t>キャク</t>
    </rPh>
    <phoneticPr fontId="2"/>
  </si>
  <si>
    <t>購　　　　　入</t>
    <rPh sb="0" eb="1">
      <t>コウ</t>
    </rPh>
    <rPh sb="6" eb="7">
      <t>イリ</t>
    </rPh>
    <phoneticPr fontId="2"/>
  </si>
  <si>
    <t>交　　　　　換</t>
    <rPh sb="0" eb="1">
      <t>コウ</t>
    </rPh>
    <rPh sb="6" eb="7">
      <t>カン</t>
    </rPh>
    <phoneticPr fontId="2"/>
  </si>
  <si>
    <t>法定代理人及び法定代理人の役員は、法第５条第１項各号に</t>
    <phoneticPr fontId="2"/>
  </si>
  <si>
    <t>　申請者、申請者の役員、令第２条の２に規定する使用人、</t>
    <rPh sb="1" eb="4">
      <t>シンセイシャ</t>
    </rPh>
    <rPh sb="5" eb="8">
      <t>シンセイシャ</t>
    </rPh>
    <rPh sb="9" eb="11">
      <t>ヤクイン</t>
    </rPh>
    <rPh sb="12" eb="13">
      <t>レイ</t>
    </rPh>
    <rPh sb="13" eb="14">
      <t>ダイ</t>
    </rPh>
    <rPh sb="15" eb="16">
      <t>ジョウ</t>
    </rPh>
    <rPh sb="19" eb="21">
      <t>キテイ</t>
    </rPh>
    <rPh sb="23" eb="26">
      <t>シヨウニン</t>
    </rPh>
    <phoneticPr fontId="2"/>
  </si>
  <si>
    <t>氏　　　　名</t>
    <rPh sb="0" eb="1">
      <t>シ</t>
    </rPh>
    <rPh sb="5" eb="6">
      <t>メイ</t>
    </rPh>
    <phoneticPr fontId="2"/>
  </si>
  <si>
    <t>　相談役及び顧問（法人の場合）　</t>
    <rPh sb="1" eb="4">
      <t>ソウダンヤク</t>
    </rPh>
    <rPh sb="4" eb="5">
      <t>オヨ</t>
    </rPh>
    <rPh sb="6" eb="8">
      <t>コモン</t>
    </rPh>
    <rPh sb="9" eb="11">
      <t>ホウジン</t>
    </rPh>
    <rPh sb="12" eb="14">
      <t>バアイ</t>
    </rPh>
    <phoneticPr fontId="2"/>
  </si>
  <si>
    <t>所有者</t>
    <rPh sb="0" eb="1">
      <t>トコロ</t>
    </rPh>
    <rPh sb="1" eb="2">
      <t>ユウ</t>
    </rPh>
    <rPh sb="2" eb="3">
      <t>シャ</t>
    </rPh>
    <phoneticPr fontId="2"/>
  </si>
  <si>
    <t>用　　途</t>
    <rPh sb="0" eb="1">
      <t>ヨウ</t>
    </rPh>
    <rPh sb="3" eb="4">
      <t>ト</t>
    </rPh>
    <phoneticPr fontId="2"/>
  </si>
  <si>
    <t>　「事務所の所有者が申請者と異なる場合」の欄は、事務所の所有者が免許申請者と異なる場合にの
み次により記入すること。</t>
    <rPh sb="2" eb="5">
      <t>ジムショ</t>
    </rPh>
    <rPh sb="6" eb="9">
      <t>ショユウシャ</t>
    </rPh>
    <rPh sb="10" eb="13">
      <t>シンセイシャ</t>
    </rPh>
    <rPh sb="14" eb="15">
      <t>コト</t>
    </rPh>
    <rPh sb="17" eb="19">
      <t>バアイ</t>
    </rPh>
    <rPh sb="21" eb="22">
      <t>ラン</t>
    </rPh>
    <rPh sb="24" eb="27">
      <t>ジムショ</t>
    </rPh>
    <rPh sb="28" eb="31">
      <t>ショユウシャ</t>
    </rPh>
    <rPh sb="32" eb="34">
      <t>メンキョ</t>
    </rPh>
    <rPh sb="34" eb="37">
      <t>シンセイシャ</t>
    </rPh>
    <rPh sb="38" eb="39">
      <t>コト</t>
    </rPh>
    <rPh sb="41" eb="43">
      <t>バアイ</t>
    </rPh>
    <rPh sb="47" eb="48">
      <t>ツギ</t>
    </rPh>
    <rPh sb="51" eb="53">
      <t>キニュウ</t>
    </rPh>
    <phoneticPr fontId="2"/>
  </si>
  <si>
    <t>　「用途」の欄は、登記事項証明書、建物賃貸借契約書又は建物使用貸借契約書等に記載された用
途（住居、事務所等）について記入すること。</t>
    <rPh sb="2" eb="4">
      <t>ヨウト</t>
    </rPh>
    <rPh sb="6" eb="7">
      <t>ラン</t>
    </rPh>
    <rPh sb="9" eb="11">
      <t>トウキ</t>
    </rPh>
    <rPh sb="11" eb="13">
      <t>ジコウ</t>
    </rPh>
    <rPh sb="13" eb="16">
      <t>ショウメイショ</t>
    </rPh>
    <rPh sb="17" eb="19">
      <t>タテモノ</t>
    </rPh>
    <rPh sb="19" eb="22">
      <t>チンタイシャク</t>
    </rPh>
    <rPh sb="22" eb="25">
      <t>ケイヤクショ</t>
    </rPh>
    <rPh sb="25" eb="26">
      <t>マタ</t>
    </rPh>
    <rPh sb="27" eb="29">
      <t>タテモノ</t>
    </rPh>
    <rPh sb="29" eb="31">
      <t>シヨウ</t>
    </rPh>
    <rPh sb="31" eb="33">
      <t>タイシャク</t>
    </rPh>
    <rPh sb="33" eb="36">
      <t>ケイヤクショ</t>
    </rPh>
    <rPh sb="36" eb="37">
      <t>トウ</t>
    </rPh>
    <rPh sb="38" eb="40">
      <t>キサイ</t>
    </rPh>
    <rPh sb="43" eb="44">
      <t>ヨウ</t>
    </rPh>
    <rPh sb="45" eb="46">
      <t>ト</t>
    </rPh>
    <rPh sb="47" eb="49">
      <t>ジュウキョ</t>
    </rPh>
    <rPh sb="50" eb="53">
      <t>ジムショ</t>
    </rPh>
    <rPh sb="53" eb="54">
      <t>トウ</t>
    </rPh>
    <rPh sb="59" eb="61">
      <t>キニュウ</t>
    </rPh>
    <phoneticPr fontId="2"/>
  </si>
  <si>
    <t>事　　　　　　　　項</t>
    <rPh sb="0" eb="1">
      <t>コト</t>
    </rPh>
    <rPh sb="9" eb="10">
      <t>コウ</t>
    </rPh>
    <phoneticPr fontId="2"/>
  </si>
  <si>
    <t>期　　　　　間</t>
    <rPh sb="0" eb="1">
      <t>キ</t>
    </rPh>
    <rPh sb="6" eb="7">
      <t>アイダ</t>
    </rPh>
    <phoneticPr fontId="2"/>
  </si>
  <si>
    <r>
      <rPr>
        <sz val="10"/>
        <color rgb="FFFF0000"/>
        <rFont val="ＭＳ 明朝"/>
        <family val="1"/>
        <charset val="128"/>
      </rPr>
      <t>　　</t>
    </r>
    <r>
      <rPr>
        <sz val="10"/>
        <rFont val="ＭＳ 明朝"/>
        <family val="1"/>
        <charset val="128"/>
      </rPr>
      <t>年</t>
    </r>
    <r>
      <rPr>
        <sz val="10"/>
        <color rgb="FFFF0000"/>
        <rFont val="ＭＳ 明朝"/>
        <family val="1"/>
        <charset val="128"/>
      </rPr>
      <t>　　</t>
    </r>
    <r>
      <rPr>
        <sz val="10"/>
        <rFont val="ＭＳ 明朝"/>
        <family val="1"/>
        <charset val="128"/>
      </rPr>
      <t>月</t>
    </r>
    <r>
      <rPr>
        <sz val="10"/>
        <color rgb="FFFF0000"/>
        <rFont val="ＭＳ 明朝"/>
        <family val="1"/>
        <charset val="128"/>
      </rPr>
      <t>　　</t>
    </r>
    <r>
      <rPr>
        <sz val="10"/>
        <rFont val="ＭＳ 明朝"/>
        <family val="1"/>
        <charset val="128"/>
      </rPr>
      <t>日</t>
    </r>
    <rPh sb="2" eb="3">
      <t>トシ</t>
    </rPh>
    <rPh sb="5" eb="6">
      <t>ツキ</t>
    </rPh>
    <rPh sb="8" eb="9">
      <t>ニチ</t>
    </rPh>
    <phoneticPr fontId="2"/>
  </si>
  <si>
    <t>氏　　　　　　　　　　　　　　名</t>
    <rPh sb="0" eb="1">
      <t>シ</t>
    </rPh>
    <rPh sb="15" eb="16">
      <t>メイ</t>
    </rPh>
    <phoneticPr fontId="2"/>
  </si>
  <si>
    <t>業　　務　　に　　従　　事　　す　　る　　者</t>
    <rPh sb="0" eb="1">
      <t>ギョウ</t>
    </rPh>
    <rPh sb="3" eb="4">
      <t>ツトム</t>
    </rPh>
    <rPh sb="9" eb="10">
      <t>ジュウ</t>
    </rPh>
    <rPh sb="12" eb="13">
      <t>コト</t>
    </rPh>
    <rPh sb="21" eb="22">
      <t>シャ</t>
    </rPh>
    <phoneticPr fontId="2"/>
  </si>
  <si>
    <t>生　　年　　月　　日</t>
    <rPh sb="0" eb="1">
      <t>ショウ</t>
    </rPh>
    <rPh sb="3" eb="4">
      <t>トシ</t>
    </rPh>
    <rPh sb="6" eb="7">
      <t>ツキ</t>
    </rPh>
    <rPh sb="9" eb="10">
      <t>ヒ</t>
    </rPh>
    <phoneticPr fontId="2"/>
  </si>
  <si>
    <t>　　 　該当しない者であることを誓約します。</t>
    <phoneticPr fontId="2"/>
  </si>
  <si>
    <t>　下記の事務所は、宅地建物取引業法第３１条の３第１項に規定する要件を備えてい
ることを証明します。</t>
    <rPh sb="1" eb="3">
      <t>カキ</t>
    </rPh>
    <rPh sb="4" eb="7">
      <t>ジムショ</t>
    </rPh>
    <rPh sb="9" eb="11">
      <t>タクチ</t>
    </rPh>
    <rPh sb="11" eb="13">
      <t>タテモノ</t>
    </rPh>
    <rPh sb="13" eb="15">
      <t>トリヒキ</t>
    </rPh>
    <rPh sb="15" eb="17">
      <t>ギョウホウ</t>
    </rPh>
    <rPh sb="17" eb="18">
      <t>ダイ</t>
    </rPh>
    <rPh sb="20" eb="21">
      <t>ジョウ</t>
    </rPh>
    <rPh sb="23" eb="24">
      <t>ダイ</t>
    </rPh>
    <rPh sb="25" eb="26">
      <t>コウ</t>
    </rPh>
    <rPh sb="27" eb="29">
      <t>キテイ</t>
    </rPh>
    <rPh sb="31" eb="33">
      <t>ヨウケン</t>
    </rPh>
    <rPh sb="34" eb="35">
      <t>ソナ</t>
    </rPh>
    <rPh sb="43" eb="45">
      <t>ショウメイ</t>
    </rPh>
    <phoneticPr fontId="2"/>
  </si>
  <si>
    <t>宅地建物取引業経歴書</t>
    <phoneticPr fontId="2"/>
  </si>
  <si>
    <t>　期 間</t>
    <rPh sb="1" eb="2">
      <t>キ</t>
    </rPh>
    <rPh sb="3" eb="4">
      <t>アイダ</t>
    </rPh>
    <phoneticPr fontId="2"/>
  </si>
  <si>
    <t>宅地建物取引業に
従事する者の数</t>
    <rPh sb="0" eb="2">
      <t>タクチ</t>
    </rPh>
    <rPh sb="2" eb="4">
      <t>タテモノ</t>
    </rPh>
    <rPh sb="4" eb="7">
      <t>トリヒキギョウ</t>
    </rPh>
    <rPh sb="9" eb="11">
      <t>ジュウジ</t>
    </rPh>
    <rPh sb="13" eb="14">
      <t>シャ</t>
    </rPh>
    <rPh sb="15" eb="16">
      <t>カズ</t>
    </rPh>
    <phoneticPr fontId="2"/>
  </si>
  <si>
    <t>　　　商号又は名称</t>
    <rPh sb="3" eb="5">
      <t>ショウゴウ</t>
    </rPh>
    <rPh sb="5" eb="6">
      <t>マタ</t>
    </rPh>
    <rPh sb="7" eb="9">
      <t>メイショウ</t>
    </rPh>
    <phoneticPr fontId="2"/>
  </si>
  <si>
    <t>　　　氏　　　　名</t>
    <rPh sb="3" eb="4">
      <t>シ</t>
    </rPh>
    <rPh sb="8" eb="9">
      <t>メイ</t>
    </rPh>
    <phoneticPr fontId="2"/>
  </si>
  <si>
    <t>51</t>
    <phoneticPr fontId="2"/>
  </si>
  <si>
    <t>100分の5以上の株式を有する株主又は100分の5以上の額に相当する出資をしている者（法人の場合）</t>
    <rPh sb="3" eb="4">
      <t>フン</t>
    </rPh>
    <rPh sb="6" eb="8">
      <t>イジョウ</t>
    </rPh>
    <rPh sb="9" eb="11">
      <t>カブシキ</t>
    </rPh>
    <rPh sb="12" eb="13">
      <t>ユウ</t>
    </rPh>
    <rPh sb="15" eb="17">
      <t>カブヌシ</t>
    </rPh>
    <rPh sb="17" eb="18">
      <t>マタ</t>
    </rPh>
    <rPh sb="22" eb="23">
      <t>フン</t>
    </rPh>
    <rPh sb="25" eb="27">
      <t>イジョウ</t>
    </rPh>
    <rPh sb="28" eb="29">
      <t>ガク</t>
    </rPh>
    <rPh sb="30" eb="32">
      <t>ソウトウ</t>
    </rPh>
    <rPh sb="34" eb="36">
      <t>シュッシ</t>
    </rPh>
    <rPh sb="41" eb="42">
      <t>シャ</t>
    </rPh>
    <rPh sb="43" eb="45">
      <t>ホウジン</t>
    </rPh>
    <rPh sb="46" eb="48">
      <t>バアイ</t>
    </rPh>
    <phoneticPr fontId="2"/>
  </si>
  <si>
    <t>％</t>
    <phoneticPr fontId="2"/>
  </si>
  <si>
    <t>52</t>
    <phoneticPr fontId="2"/>
  </si>
  <si>
    <t>1</t>
    <phoneticPr fontId="2"/>
  </si>
  <si>
    <t>2</t>
    <phoneticPr fontId="2"/>
  </si>
  <si>
    <t xml:space="preserve">2
</t>
    <phoneticPr fontId="2"/>
  </si>
  <si>
    <t>資　　　　　　　産</t>
    <rPh sb="0" eb="1">
      <t>シ</t>
    </rPh>
    <rPh sb="8" eb="9">
      <t>サン</t>
    </rPh>
    <phoneticPr fontId="2"/>
  </si>
  <si>
    <t>価　　　　　　　格</t>
    <rPh sb="0" eb="1">
      <t>アタイ</t>
    </rPh>
    <rPh sb="8" eb="9">
      <t>カク</t>
    </rPh>
    <phoneticPr fontId="2"/>
  </si>
  <si>
    <t>摘　　　　　　　要</t>
    <rPh sb="0" eb="1">
      <t>テキ</t>
    </rPh>
    <rPh sb="8" eb="9">
      <t>ヨウ</t>
    </rPh>
    <phoneticPr fontId="2"/>
  </si>
  <si>
    <t>61</t>
    <phoneticPr fontId="2"/>
  </si>
  <si>
    <t>3</t>
  </si>
  <si>
    <t>4</t>
  </si>
  <si>
    <t>5</t>
  </si>
  <si>
    <t>6</t>
  </si>
  <si>
    <t>7</t>
  </si>
  <si>
    <t>8</t>
  </si>
  <si>
    <t>9</t>
  </si>
  <si>
    <t>10</t>
  </si>
  <si>
    <t>11</t>
  </si>
  <si>
    <t>12</t>
  </si>
  <si>
    <t>13</t>
  </si>
  <si>
    <t>14</t>
  </si>
  <si>
    <t>15</t>
  </si>
  <si>
    <t>16</t>
  </si>
  <si>
    <t>17</t>
  </si>
  <si>
    <t>18</t>
  </si>
  <si>
    <t>19</t>
  </si>
  <si>
    <t>20</t>
  </si>
  <si>
    <t>21</t>
  </si>
  <si>
    <t>22</t>
  </si>
  <si>
    <t>23</t>
  </si>
  <si>
    <t>24</t>
  </si>
  <si>
    <t>25</t>
  </si>
  <si>
    <t>　　　種 類</t>
    <rPh sb="3" eb="4">
      <t>シュ</t>
    </rPh>
    <rPh sb="5" eb="6">
      <t>タグイ</t>
    </rPh>
    <phoneticPr fontId="2"/>
  </si>
  <si>
    <t>　　　　　　　　　　　組　　　織　　　変　　　更</t>
    <rPh sb="11" eb="12">
      <t>クミ</t>
    </rPh>
    <rPh sb="15" eb="16">
      <t>オリ</t>
    </rPh>
    <rPh sb="19" eb="20">
      <t>ヘン</t>
    </rPh>
    <rPh sb="23" eb="24">
      <t>サラ</t>
    </rPh>
    <phoneticPr fontId="2"/>
  </si>
  <si>
    <r>
      <rPr>
        <sz val="8"/>
        <color rgb="FFFF0000"/>
        <rFont val="ＭＳ 明朝"/>
        <family val="1"/>
        <charset val="128"/>
      </rPr>
      <t>　　　</t>
    </r>
    <r>
      <rPr>
        <sz val="8"/>
        <rFont val="ＭＳ 明朝"/>
        <family val="1"/>
        <charset val="128"/>
      </rPr>
      <t>年　月</t>
    </r>
    <r>
      <rPr>
        <sz val="8"/>
        <color rgb="FFFF0000"/>
        <rFont val="ＭＳ 明朝"/>
        <family val="1"/>
        <charset val="128"/>
      </rPr>
      <t>　</t>
    </r>
    <r>
      <rPr>
        <sz val="8"/>
        <rFont val="ＭＳ 明朝"/>
        <family val="1"/>
        <charset val="128"/>
      </rPr>
      <t xml:space="preserve">日から
</t>
    </r>
    <r>
      <rPr>
        <sz val="8"/>
        <color rgb="FFFF0000"/>
        <rFont val="ＭＳ 明朝"/>
        <family val="1"/>
        <charset val="128"/>
      </rPr>
      <t>　　　</t>
    </r>
    <r>
      <rPr>
        <sz val="8"/>
        <rFont val="ＭＳ 明朝"/>
        <family val="1"/>
        <charset val="128"/>
      </rPr>
      <t>年</t>
    </r>
    <r>
      <rPr>
        <sz val="8"/>
        <color rgb="FFFF0000"/>
        <rFont val="ＭＳ 明朝"/>
        <family val="1"/>
        <charset val="128"/>
      </rPr>
      <t>　</t>
    </r>
    <r>
      <rPr>
        <sz val="8"/>
        <rFont val="ＭＳ 明朝"/>
        <family val="1"/>
        <charset val="128"/>
      </rPr>
      <t>月</t>
    </r>
    <r>
      <rPr>
        <sz val="8"/>
        <color rgb="FFFF0000"/>
        <rFont val="ＭＳ 明朝"/>
        <family val="1"/>
        <charset val="128"/>
      </rPr>
      <t>　</t>
    </r>
    <r>
      <rPr>
        <sz val="8"/>
        <rFont val="ＭＳ 明朝"/>
        <family val="1"/>
        <charset val="128"/>
      </rPr>
      <t>日まで
　の１年間</t>
    </r>
    <rPh sb="3" eb="4">
      <t>ネン</t>
    </rPh>
    <rPh sb="5" eb="6">
      <t>ツキ</t>
    </rPh>
    <rPh sb="7" eb="8">
      <t>ニチ</t>
    </rPh>
    <rPh sb="14" eb="15">
      <t>ネン</t>
    </rPh>
    <rPh sb="16" eb="17">
      <t>ツキ</t>
    </rPh>
    <rPh sb="18" eb="19">
      <t>ニチ</t>
    </rPh>
    <rPh sb="25" eb="27">
      <t>ネンカン</t>
    </rPh>
    <phoneticPr fontId="2"/>
  </si>
  <si>
    <r>
      <t xml:space="preserve">価　額
</t>
    </r>
    <r>
      <rPr>
        <sz val="7"/>
        <rFont val="ＭＳ 明朝"/>
        <family val="1"/>
        <charset val="128"/>
      </rPr>
      <t>(千円)</t>
    </r>
    <rPh sb="0" eb="1">
      <t>アタイ</t>
    </rPh>
    <rPh sb="2" eb="3">
      <t>ガク</t>
    </rPh>
    <rPh sb="5" eb="7">
      <t>センエン</t>
    </rPh>
    <phoneticPr fontId="2"/>
  </si>
  <si>
    <r>
      <t xml:space="preserve">価 額
</t>
    </r>
    <r>
      <rPr>
        <sz val="7"/>
        <rFont val="ＭＳ 明朝"/>
        <family val="1"/>
        <charset val="128"/>
      </rPr>
      <t>(千円)</t>
    </r>
    <rPh sb="0" eb="1">
      <t>アタイ</t>
    </rPh>
    <rPh sb="2" eb="3">
      <t>ガク</t>
    </rPh>
    <rPh sb="5" eb="7">
      <t>センエン</t>
    </rPh>
    <phoneticPr fontId="2"/>
  </si>
  <si>
    <t>所　　　在　　　地</t>
    <rPh sb="0" eb="1">
      <t>トコロ</t>
    </rPh>
    <rPh sb="4" eb="5">
      <t>ザイ</t>
    </rPh>
    <rPh sb="8" eb="9">
      <t>チ</t>
    </rPh>
    <phoneticPr fontId="2"/>
  </si>
  <si>
    <t>　　　　　　（法人にあっては代表者の氏名）</t>
    <rPh sb="7" eb="9">
      <t>ホウジン</t>
    </rPh>
    <rPh sb="14" eb="17">
      <t>ダイヒョウシャ</t>
    </rPh>
    <rPh sb="18" eb="20">
      <t>シメイ</t>
    </rPh>
    <phoneticPr fontId="2"/>
  </si>
  <si>
    <t>九州地方整備局長　殿</t>
    <rPh sb="0" eb="2">
      <t>キュウシュウ</t>
    </rPh>
    <phoneticPr fontId="2"/>
  </si>
  <si>
    <t>沖縄総合事務局長　殿</t>
    <rPh sb="0" eb="7">
      <t>オキナワソウゴウジムキョク</t>
    </rPh>
    <rPh sb="7" eb="8">
      <t>チョウ</t>
    </rPh>
    <phoneticPr fontId="2"/>
  </si>
  <si>
    <t>プルダウン入力</t>
    <rPh sb="5" eb="7">
      <t>ニュウリョク</t>
    </rPh>
    <phoneticPr fontId="2"/>
  </si>
  <si>
    <t>申請時の免許証番号</t>
  </si>
  <si>
    <t>）</t>
    <phoneticPr fontId="2"/>
  </si>
  <si>
    <t>（直接入力）</t>
    <rPh sb="1" eb="3">
      <t>チョクセツ</t>
    </rPh>
    <rPh sb="3" eb="5">
      <t>ニュウリョク</t>
    </rPh>
    <phoneticPr fontId="2"/>
  </si>
  <si>
    <t>47 沖縄県知事</t>
  </si>
  <si>
    <t>46 鹿児島県知事</t>
  </si>
  <si>
    <t>45 宮崎県知事</t>
  </si>
  <si>
    <t>44 大分県知事</t>
  </si>
  <si>
    <t>43 熊本県知事</t>
  </si>
  <si>
    <t>42 長崎県知事</t>
  </si>
  <si>
    <t>41 佐賀県知事</t>
  </si>
  <si>
    <t>40 福岡県知事</t>
  </si>
  <si>
    <t>39 高知県知事</t>
  </si>
  <si>
    <t>38 愛媛県知事</t>
  </si>
  <si>
    <t>37 香川県知事</t>
  </si>
  <si>
    <t>36 徳島県知事</t>
  </si>
  <si>
    <t>35 山口県知事</t>
  </si>
  <si>
    <t>34 広島県知事</t>
  </si>
  <si>
    <t>33 岡山県知事</t>
  </si>
  <si>
    <t>32 島根県知事</t>
  </si>
  <si>
    <t>31 鳥取県知事</t>
  </si>
  <si>
    <t>30 和歌山県知事</t>
  </si>
  <si>
    <t>29 奈良県知事</t>
  </si>
  <si>
    <t>28 兵庫県知事</t>
  </si>
  <si>
    <t>27 大阪府知事</t>
  </si>
  <si>
    <t>26 京都府知事</t>
  </si>
  <si>
    <t>25 滋賀県知事</t>
  </si>
  <si>
    <t>24 三重県知事</t>
  </si>
  <si>
    <t>23 愛知県知事</t>
  </si>
  <si>
    <t>22 静岡県知事</t>
  </si>
  <si>
    <t>21 岐阜県知事</t>
  </si>
  <si>
    <t>20 長野県知事</t>
  </si>
  <si>
    <t>19 山梨県知事</t>
  </si>
  <si>
    <t>18 福井県知事</t>
  </si>
  <si>
    <t>17 石川県知事</t>
  </si>
  <si>
    <t>16 富山県知事</t>
  </si>
  <si>
    <t>15 新潟県知事</t>
  </si>
  <si>
    <t>14 その他</t>
    <rPh sb="5" eb="6">
      <t>タ</t>
    </rPh>
    <phoneticPr fontId="2"/>
  </si>
  <si>
    <t>14 神奈川県知事</t>
  </si>
  <si>
    <t>13 サービス業</t>
    <rPh sb="7" eb="8">
      <t>ギョウ</t>
    </rPh>
    <phoneticPr fontId="2"/>
  </si>
  <si>
    <t>13 東京都知事</t>
  </si>
  <si>
    <t>12 不動産管理業</t>
    <rPh sb="3" eb="6">
      <t>フドウサン</t>
    </rPh>
    <rPh sb="6" eb="9">
      <t>カンリギョウ</t>
    </rPh>
    <phoneticPr fontId="2"/>
  </si>
  <si>
    <t>12 千葉県知事</t>
  </si>
  <si>
    <t>11 不動産賃貸業</t>
    <rPh sb="3" eb="6">
      <t>フドウサン</t>
    </rPh>
    <rPh sb="6" eb="9">
      <t>チンタイギョウ</t>
    </rPh>
    <phoneticPr fontId="2"/>
  </si>
  <si>
    <t>09 その他</t>
    <rPh sb="5" eb="6">
      <t>タ</t>
    </rPh>
    <phoneticPr fontId="2"/>
  </si>
  <si>
    <t>11 埼玉県知事</t>
  </si>
  <si>
    <t>10 金融・保険業</t>
    <rPh sb="3" eb="5">
      <t>キンユウ</t>
    </rPh>
    <rPh sb="6" eb="9">
      <t>ホケンギョウ</t>
    </rPh>
    <phoneticPr fontId="2"/>
  </si>
  <si>
    <t>15 会計参与（株式会社）</t>
    <rPh sb="3" eb="5">
      <t>カイケイ</t>
    </rPh>
    <rPh sb="5" eb="7">
      <t>サンヨ</t>
    </rPh>
    <rPh sb="8" eb="12">
      <t>カブシキカイシャ</t>
    </rPh>
    <phoneticPr fontId="2"/>
  </si>
  <si>
    <t>10 群馬県知事</t>
  </si>
  <si>
    <t>09 卸売・小売業、飲食店</t>
    <rPh sb="3" eb="5">
      <t>オロシウ</t>
    </rPh>
    <rPh sb="6" eb="9">
      <t>コウリギョウ</t>
    </rPh>
    <rPh sb="10" eb="13">
      <t>インショクテン</t>
    </rPh>
    <phoneticPr fontId="2"/>
  </si>
  <si>
    <t>14 執行役（株式会社）</t>
    <rPh sb="3" eb="6">
      <t>シッコウヤク</t>
    </rPh>
    <rPh sb="7" eb="11">
      <t>カブシキカイシャ</t>
    </rPh>
    <phoneticPr fontId="2"/>
  </si>
  <si>
    <t>09 栃木県知事</t>
  </si>
  <si>
    <t>13 （一社）全国住宅産業協会又はその会員である各協会</t>
    <rPh sb="4" eb="6">
      <t>イチシャ</t>
    </rPh>
    <rPh sb="7" eb="9">
      <t>ゼンコク</t>
    </rPh>
    <rPh sb="9" eb="11">
      <t>ジュウタク</t>
    </rPh>
    <rPh sb="11" eb="13">
      <t>サンギョウ</t>
    </rPh>
    <rPh sb="13" eb="15">
      <t>キョウカイ</t>
    </rPh>
    <rPh sb="15" eb="16">
      <t>マタ</t>
    </rPh>
    <rPh sb="19" eb="21">
      <t>カイイン</t>
    </rPh>
    <rPh sb="24" eb="27">
      <t>カクキョウカイ</t>
    </rPh>
    <phoneticPr fontId="2"/>
  </si>
  <si>
    <t>08 運輸・通信業</t>
    <rPh sb="3" eb="5">
      <t>ウンユ</t>
    </rPh>
    <rPh sb="6" eb="9">
      <t>ツウシンギョウ</t>
    </rPh>
    <phoneticPr fontId="2"/>
  </si>
  <si>
    <t>13 代表執行役（株式会社）</t>
    <rPh sb="3" eb="5">
      <t>ダイヒョウ</t>
    </rPh>
    <rPh sb="5" eb="8">
      <t>シッコウヤク</t>
    </rPh>
    <rPh sb="9" eb="13">
      <t>カブシキカイシャ</t>
    </rPh>
    <phoneticPr fontId="2"/>
  </si>
  <si>
    <t>08 茨城県知事</t>
  </si>
  <si>
    <t>12 その他</t>
    <rPh sb="5" eb="6">
      <t>タ</t>
    </rPh>
    <phoneticPr fontId="2"/>
  </si>
  <si>
    <t>07 電気・ガス・熱供給・水道業</t>
    <rPh sb="3" eb="5">
      <t>デンキ</t>
    </rPh>
    <rPh sb="9" eb="10">
      <t>ネツ</t>
    </rPh>
    <rPh sb="10" eb="12">
      <t>キョウキュウ</t>
    </rPh>
    <rPh sb="13" eb="16">
      <t>スイドウギョウ</t>
    </rPh>
    <phoneticPr fontId="2"/>
  </si>
  <si>
    <t>08 監事</t>
    <rPh sb="3" eb="5">
      <t>カンジ</t>
    </rPh>
    <phoneticPr fontId="2"/>
  </si>
  <si>
    <t>07 福島県知事</t>
  </si>
  <si>
    <t>11 （一社）不動産流通経営協会</t>
    <rPh sb="4" eb="6">
      <t>イチシャ</t>
    </rPh>
    <rPh sb="7" eb="10">
      <t>フドウサン</t>
    </rPh>
    <rPh sb="10" eb="12">
      <t>リュウツウ</t>
    </rPh>
    <rPh sb="12" eb="14">
      <t>ケイエイ</t>
    </rPh>
    <rPh sb="14" eb="16">
      <t>キョウカイ</t>
    </rPh>
    <phoneticPr fontId="2"/>
  </si>
  <si>
    <t>06 製造業</t>
    <rPh sb="3" eb="6">
      <t>セイゾウギョウ</t>
    </rPh>
    <phoneticPr fontId="2"/>
  </si>
  <si>
    <t>07 理事</t>
    <rPh sb="3" eb="5">
      <t>リジ</t>
    </rPh>
    <phoneticPr fontId="2"/>
  </si>
  <si>
    <t>06 山形県知事</t>
  </si>
  <si>
    <t>10 （一社）不動産協会</t>
    <rPh sb="4" eb="6">
      <t>イチシャ</t>
    </rPh>
    <rPh sb="7" eb="10">
      <t>フドウサン</t>
    </rPh>
    <rPh sb="10" eb="12">
      <t>キョウカイ</t>
    </rPh>
    <phoneticPr fontId="2"/>
  </si>
  <si>
    <t>05 建設業</t>
    <rPh sb="3" eb="6">
      <t>ケンセツギョウ</t>
    </rPh>
    <phoneticPr fontId="2"/>
  </si>
  <si>
    <t>R 令和</t>
    <rPh sb="2" eb="4">
      <t>レイワ</t>
    </rPh>
    <phoneticPr fontId="2"/>
  </si>
  <si>
    <t>05 社員（持分会社）</t>
    <rPh sb="3" eb="5">
      <t>シャイン</t>
    </rPh>
    <rPh sb="6" eb="8">
      <t>モチブン</t>
    </rPh>
    <rPh sb="8" eb="10">
      <t>カイシャ</t>
    </rPh>
    <phoneticPr fontId="2"/>
  </si>
  <si>
    <t>05 秋田県知事</t>
  </si>
  <si>
    <t>09 （一社）日本ビルヂング協会連合会の会員である各協会</t>
    <rPh sb="4" eb="5">
      <t>イチ</t>
    </rPh>
    <rPh sb="5" eb="6">
      <t>シャ</t>
    </rPh>
    <rPh sb="7" eb="9">
      <t>ニホン</t>
    </rPh>
    <rPh sb="14" eb="16">
      <t>キョウカイ</t>
    </rPh>
    <rPh sb="16" eb="19">
      <t>レンゴウカイ</t>
    </rPh>
    <rPh sb="20" eb="22">
      <t>カイイン</t>
    </rPh>
    <rPh sb="25" eb="28">
      <t>カクキョウカイ</t>
    </rPh>
    <phoneticPr fontId="2"/>
  </si>
  <si>
    <t>04 鉱業</t>
    <rPh sb="3" eb="5">
      <t>コウギョウ</t>
    </rPh>
    <phoneticPr fontId="2"/>
  </si>
  <si>
    <t>H 平成</t>
    <rPh sb="2" eb="4">
      <t>ヘイセイ</t>
    </rPh>
    <phoneticPr fontId="2"/>
  </si>
  <si>
    <t>04 代表社員（持分会社）</t>
    <rPh sb="3" eb="5">
      <t>ダイヒョウ</t>
    </rPh>
    <rPh sb="5" eb="7">
      <t>シャイン</t>
    </rPh>
    <rPh sb="8" eb="10">
      <t>モチブン</t>
    </rPh>
    <rPh sb="10" eb="12">
      <t>カイシャ</t>
    </rPh>
    <phoneticPr fontId="2"/>
  </si>
  <si>
    <t>04 宮城県知事</t>
  </si>
  <si>
    <t>05 （公社）全日本不動産協会</t>
    <rPh sb="4" eb="6">
      <t>コウシャ</t>
    </rPh>
    <rPh sb="7" eb="10">
      <t>ゼンニッポン</t>
    </rPh>
    <rPh sb="10" eb="13">
      <t>フドウサン</t>
    </rPh>
    <rPh sb="13" eb="15">
      <t>キョウカイ</t>
    </rPh>
    <phoneticPr fontId="2"/>
  </si>
  <si>
    <t>03 漁業</t>
    <rPh sb="3" eb="5">
      <t>ギョギョウ</t>
    </rPh>
    <phoneticPr fontId="2"/>
  </si>
  <si>
    <t>S 昭和</t>
    <rPh sb="2" eb="4">
      <t>ショウワ</t>
    </rPh>
    <phoneticPr fontId="2"/>
  </si>
  <si>
    <t>03 監査役（株式会社）</t>
    <rPh sb="3" eb="6">
      <t>カンサヤク</t>
    </rPh>
    <rPh sb="7" eb="11">
      <t>カブシキカイシャ</t>
    </rPh>
    <phoneticPr fontId="2"/>
  </si>
  <si>
    <t>３．更新</t>
    <rPh sb="2" eb="4">
      <t>コウシン</t>
    </rPh>
    <phoneticPr fontId="2"/>
  </si>
  <si>
    <t>03 岩手県知事</t>
    <rPh sb="3" eb="6">
      <t>イワテケン</t>
    </rPh>
    <rPh sb="6" eb="8">
      <t>チジ</t>
    </rPh>
    <phoneticPr fontId="2"/>
  </si>
  <si>
    <t>04 （公社）全国宅地建物取引業協会連合会の会員である各協会</t>
    <rPh sb="4" eb="6">
      <t>コウシャ</t>
    </rPh>
    <rPh sb="7" eb="9">
      <t>ゼンコク</t>
    </rPh>
    <rPh sb="9" eb="11">
      <t>タクチ</t>
    </rPh>
    <rPh sb="11" eb="13">
      <t>タテモノ</t>
    </rPh>
    <rPh sb="13" eb="16">
      <t>トリヒキギョウ</t>
    </rPh>
    <rPh sb="16" eb="18">
      <t>キョウカイ</t>
    </rPh>
    <rPh sb="18" eb="21">
      <t>レンゴウカイ</t>
    </rPh>
    <rPh sb="22" eb="24">
      <t>カイイン</t>
    </rPh>
    <rPh sb="27" eb="28">
      <t>カク</t>
    </rPh>
    <rPh sb="28" eb="30">
      <t>キョウカイ</t>
    </rPh>
    <phoneticPr fontId="2"/>
  </si>
  <si>
    <t>02 林業</t>
    <rPh sb="3" eb="5">
      <t>リンギョウ</t>
    </rPh>
    <phoneticPr fontId="2"/>
  </si>
  <si>
    <t>２．従たる事務所</t>
    <rPh sb="2" eb="3">
      <t>ジュウ</t>
    </rPh>
    <rPh sb="5" eb="7">
      <t>ジム</t>
    </rPh>
    <rPh sb="7" eb="8">
      <t>ショ</t>
    </rPh>
    <phoneticPr fontId="2"/>
  </si>
  <si>
    <t>T 大正</t>
    <rPh sb="2" eb="4">
      <t>タイショウ</t>
    </rPh>
    <phoneticPr fontId="2"/>
  </si>
  <si>
    <t>02 取締役（株式会社）</t>
    <rPh sb="3" eb="6">
      <t>トリシマリヤク</t>
    </rPh>
    <rPh sb="7" eb="11">
      <t>カブシキカイシャ</t>
    </rPh>
    <phoneticPr fontId="2"/>
  </si>
  <si>
    <t>２．個人</t>
    <rPh sb="2" eb="4">
      <t>コジン</t>
    </rPh>
    <phoneticPr fontId="2"/>
  </si>
  <si>
    <t>２．免許換え新規</t>
    <rPh sb="2" eb="4">
      <t>メンキョ</t>
    </rPh>
    <rPh sb="4" eb="5">
      <t>ガ</t>
    </rPh>
    <rPh sb="6" eb="8">
      <t>シンキ</t>
    </rPh>
    <phoneticPr fontId="2"/>
  </si>
  <si>
    <t>02 青森県知事</t>
    <rPh sb="3" eb="6">
      <t>アオモリケン</t>
    </rPh>
    <rPh sb="6" eb="8">
      <t>チジ</t>
    </rPh>
    <phoneticPr fontId="2"/>
  </si>
  <si>
    <t>01 （一社）マンション管理業協会</t>
    <rPh sb="4" eb="6">
      <t>イチシャ</t>
    </rPh>
    <rPh sb="12" eb="14">
      <t>カンリ</t>
    </rPh>
    <rPh sb="14" eb="15">
      <t>ギョウ</t>
    </rPh>
    <rPh sb="15" eb="17">
      <t>キョウカイ</t>
    </rPh>
    <phoneticPr fontId="2"/>
  </si>
  <si>
    <t>01 農業</t>
    <rPh sb="3" eb="5">
      <t>ノウギョウ</t>
    </rPh>
    <phoneticPr fontId="2"/>
  </si>
  <si>
    <t>１．主たる事務所</t>
    <rPh sb="2" eb="3">
      <t>シュ</t>
    </rPh>
    <rPh sb="5" eb="7">
      <t>ジム</t>
    </rPh>
    <rPh sb="7" eb="8">
      <t>ショ</t>
    </rPh>
    <phoneticPr fontId="2"/>
  </si>
  <si>
    <t>M 明治</t>
    <rPh sb="2" eb="4">
      <t>メイジ</t>
    </rPh>
    <phoneticPr fontId="2"/>
  </si>
  <si>
    <t>01 代表取締役（株式会社）</t>
    <rPh sb="3" eb="5">
      <t>ダイヒョウ</t>
    </rPh>
    <rPh sb="5" eb="8">
      <t>トリシマリヤク</t>
    </rPh>
    <rPh sb="9" eb="11">
      <t>カブシキ</t>
    </rPh>
    <rPh sb="11" eb="13">
      <t>カイシャ</t>
    </rPh>
    <phoneticPr fontId="2"/>
  </si>
  <si>
    <t>１．法人</t>
    <rPh sb="2" eb="4">
      <t>ホウジン</t>
    </rPh>
    <phoneticPr fontId="2"/>
  </si>
  <si>
    <t>１．新規</t>
    <rPh sb="2" eb="4">
      <t>シンキ</t>
    </rPh>
    <phoneticPr fontId="2"/>
  </si>
  <si>
    <t>00 国土交通大臣</t>
    <rPh sb="3" eb="5">
      <t>コクド</t>
    </rPh>
    <rPh sb="5" eb="7">
      <t>コウツウ</t>
    </rPh>
    <rPh sb="7" eb="9">
      <t>ダイジン</t>
    </rPh>
    <phoneticPr fontId="2"/>
  </si>
  <si>
    <t>所属団体コード</t>
    <rPh sb="0" eb="2">
      <t>ショゾク</t>
    </rPh>
    <rPh sb="2" eb="4">
      <t>ダンタイ</t>
    </rPh>
    <phoneticPr fontId="2"/>
  </si>
  <si>
    <t>兼業コード</t>
    <rPh sb="0" eb="2">
      <t>ケンギョウ</t>
    </rPh>
    <phoneticPr fontId="2"/>
  </si>
  <si>
    <t>事務所の別</t>
    <rPh sb="0" eb="3">
      <t>ジムショ</t>
    </rPh>
    <rPh sb="4" eb="5">
      <t>ベツ</t>
    </rPh>
    <phoneticPr fontId="2"/>
  </si>
  <si>
    <t>元号</t>
    <rPh sb="0" eb="2">
      <t>ゲンゴウ</t>
    </rPh>
    <phoneticPr fontId="2"/>
  </si>
  <si>
    <t>役名コード</t>
  </si>
  <si>
    <t>法人・個人の別</t>
  </si>
  <si>
    <t>免許の種類</t>
    <rPh sb="0" eb="2">
      <t>メンキョ</t>
    </rPh>
    <rPh sb="3" eb="5">
      <t>シュルイ</t>
    </rPh>
    <phoneticPr fontId="2"/>
  </si>
  <si>
    <t>免許行政庁コード</t>
    <rPh sb="0" eb="5">
      <t>メンキョギョウセイチョウ</t>
    </rPh>
    <phoneticPr fontId="2"/>
  </si>
  <si>
    <t>役名コード</t>
    <phoneticPr fontId="2"/>
  </si>
  <si>
    <t>(入力例：１月→０１)</t>
    <rPh sb="1" eb="4">
      <t>ニュウリョクレイ</t>
    </rPh>
    <rPh sb="6" eb="7">
      <t>ガツ</t>
    </rPh>
    <phoneticPr fontId="2"/>
  </si>
  <si>
    <t>◎　相談役及び顧問（法人の場合）</t>
    <rPh sb="2" eb="5">
      <t>ソウダンヤク</t>
    </rPh>
    <rPh sb="5" eb="6">
      <t>オヨ</t>
    </rPh>
    <rPh sb="7" eb="9">
      <t>コモン</t>
    </rPh>
    <rPh sb="10" eb="12">
      <t>ホウジン</t>
    </rPh>
    <rPh sb="13" eb="15">
      <t>バアイ</t>
    </rPh>
    <phoneticPr fontId="2"/>
  </si>
  <si>
    <t>就任年月日</t>
    <phoneticPr fontId="2"/>
  </si>
  <si>
    <t>所在地市区町村ｺｰﾄﾞ</t>
    <rPh sb="0" eb="3">
      <t>ショザイチ</t>
    </rPh>
    <rPh sb="3" eb="7">
      <t>シクチョウソン</t>
    </rPh>
    <phoneticPr fontId="2"/>
  </si>
  <si>
    <t>区町村</t>
    <rPh sb="0" eb="1">
      <t>ク</t>
    </rPh>
    <rPh sb="1" eb="3">
      <t>チョウソン</t>
    </rPh>
    <rPh sb="2" eb="3">
      <t>ソン</t>
    </rPh>
    <phoneticPr fontId="2"/>
  </si>
  <si>
    <t>株</t>
    <rPh sb="0" eb="1">
      <t>カブ</t>
    </rPh>
    <phoneticPr fontId="2"/>
  </si>
  <si>
    <t>（円）</t>
    <rPh sb="1" eb="2">
      <t>エン</t>
    </rPh>
    <phoneticPr fontId="2"/>
  </si>
  <si>
    <t>円</t>
    <rPh sb="0" eb="1">
      <t>エン</t>
    </rPh>
    <phoneticPr fontId="2"/>
  </si>
  <si>
    <t>割合</t>
    <rPh sb="0" eb="2">
      <t>ワリアイ</t>
    </rPh>
    <phoneticPr fontId="2"/>
  </si>
  <si>
    <t>市区町村ｺｰﾄﾞ</t>
    <rPh sb="0" eb="4">
      <t>シクチョウソン</t>
    </rPh>
    <phoneticPr fontId="2"/>
  </si>
  <si>
    <t>◎　100分の5以上の株主又は100分の5以上の出資者（法人の場合）</t>
    <rPh sb="5" eb="6">
      <t>ブン</t>
    </rPh>
    <rPh sb="8" eb="10">
      <t>イジョウ</t>
    </rPh>
    <rPh sb="11" eb="13">
      <t>カブヌシ</t>
    </rPh>
    <rPh sb="13" eb="14">
      <t>マタ</t>
    </rPh>
    <rPh sb="18" eb="19">
      <t>ブン</t>
    </rPh>
    <rPh sb="21" eb="23">
      <t>イジョウ</t>
    </rPh>
    <rPh sb="24" eb="26">
      <t>シュッシ</t>
    </rPh>
    <rPh sb="26" eb="27">
      <t>モノ</t>
    </rPh>
    <rPh sb="28" eb="30">
      <t>ホウジン</t>
    </rPh>
    <rPh sb="31" eb="33">
      <t>バアイ</t>
    </rPh>
    <phoneticPr fontId="2"/>
  </si>
  <si>
    <t>生　　年　　月　　日</t>
    <rPh sb="0" eb="1">
      <t>セイ</t>
    </rPh>
    <rPh sb="3" eb="4">
      <t>トシ</t>
    </rPh>
    <rPh sb="6" eb="7">
      <t>ツキ</t>
    </rPh>
    <rPh sb="9" eb="10">
      <t>ヒ</t>
    </rPh>
    <phoneticPr fontId="2"/>
  </si>
  <si>
    <t>氏　　　　名</t>
    <rPh sb="0" eb="1">
      <t>シ</t>
    </rPh>
    <rPh sb="5" eb="6">
      <t>ナ</t>
    </rPh>
    <phoneticPr fontId="2"/>
  </si>
  <si>
    <t>1.男</t>
    <rPh sb="2" eb="3">
      <t>オトコ</t>
    </rPh>
    <phoneticPr fontId="2"/>
  </si>
  <si>
    <t>2.女</t>
    <rPh sb="2" eb="3">
      <t>オンナ</t>
    </rPh>
    <phoneticPr fontId="2"/>
  </si>
  <si>
    <t>従業者証
明書番号</t>
    <phoneticPr fontId="2"/>
  </si>
  <si>
    <t>主たる
職務内容</t>
    <phoneticPr fontId="2"/>
  </si>
  <si>
    <t>取引士か否かの別</t>
    <rPh sb="0" eb="3">
      <t>トリヒキシ</t>
    </rPh>
    <rPh sb="4" eb="5">
      <t>イナ</t>
    </rPh>
    <rPh sb="7" eb="8">
      <t>ベツ</t>
    </rPh>
    <phoneticPr fontId="2"/>
  </si>
  <si>
    <t>○</t>
    <phoneticPr fontId="2"/>
  </si>
  <si>
    <t>青森</t>
  </si>
  <si>
    <t>岩手</t>
  </si>
  <si>
    <t>宮城</t>
  </si>
  <si>
    <t>秋田</t>
  </si>
  <si>
    <t>山形</t>
  </si>
  <si>
    <t>福島</t>
  </si>
  <si>
    <t>茨城</t>
  </si>
  <si>
    <t>栃木</t>
  </si>
  <si>
    <t>群馬</t>
  </si>
  <si>
    <t>埼玉</t>
  </si>
  <si>
    <t>千葉</t>
  </si>
  <si>
    <t>東京</t>
  </si>
  <si>
    <t>新潟</t>
  </si>
  <si>
    <t>富山</t>
  </si>
  <si>
    <t>石川</t>
  </si>
  <si>
    <t>福井</t>
  </si>
  <si>
    <t>山梨</t>
  </si>
  <si>
    <t>長野</t>
  </si>
  <si>
    <t>岐阜</t>
  </si>
  <si>
    <t>静岡</t>
  </si>
  <si>
    <t>愛知</t>
  </si>
  <si>
    <t>三重</t>
  </si>
  <si>
    <t>滋賀</t>
  </si>
  <si>
    <t>京都</t>
  </si>
  <si>
    <t>大阪</t>
  </si>
  <si>
    <t>兵庫</t>
  </si>
  <si>
    <t>奈良</t>
  </si>
  <si>
    <t>鳥取</t>
  </si>
  <si>
    <t>島根</t>
  </si>
  <si>
    <t>岡山</t>
  </si>
  <si>
    <t>広島</t>
  </si>
  <si>
    <t>山口</t>
  </si>
  <si>
    <t>徳島</t>
  </si>
  <si>
    <t>香川</t>
  </si>
  <si>
    <t>愛媛</t>
  </si>
  <si>
    <t>高知</t>
  </si>
  <si>
    <t>福岡</t>
  </si>
  <si>
    <t>佐賀</t>
  </si>
  <si>
    <t>長崎</t>
  </si>
  <si>
    <t>熊本</t>
  </si>
  <si>
    <t>大分</t>
  </si>
  <si>
    <t>宮崎</t>
  </si>
  <si>
    <t>沖縄</t>
  </si>
  <si>
    <t>神奈川</t>
    <rPh sb="2" eb="3">
      <t>カワ</t>
    </rPh>
    <phoneticPr fontId="2"/>
  </si>
  <si>
    <t>和歌山</t>
    <rPh sb="2" eb="3">
      <t>ヤマ</t>
    </rPh>
    <phoneticPr fontId="2"/>
  </si>
  <si>
    <t>鹿児島</t>
    <rPh sb="2" eb="3">
      <t>シマ</t>
    </rPh>
    <phoneticPr fontId="2"/>
  </si>
  <si>
    <t>石狩</t>
  </si>
  <si>
    <t>渡島</t>
  </si>
  <si>
    <t>檜山</t>
  </si>
  <si>
    <t>後志</t>
  </si>
  <si>
    <t>空知</t>
  </si>
  <si>
    <t>上川</t>
  </si>
  <si>
    <t>留萌</t>
  </si>
  <si>
    <t>宗谷</t>
  </si>
  <si>
    <t>オホ</t>
  </si>
  <si>
    <t>胆振</t>
  </si>
  <si>
    <t>日高</t>
  </si>
  <si>
    <t>十勝</t>
  </si>
  <si>
    <t>釧路</t>
  </si>
  <si>
    <t>根室</t>
  </si>
  <si>
    <t>登録行政庁</t>
    <rPh sb="0" eb="2">
      <t>トウロク</t>
    </rPh>
    <rPh sb="2" eb="5">
      <t>ギョウセイチョウ</t>
    </rPh>
    <phoneticPr fontId="2"/>
  </si>
  <si>
    <t>宅地建物取引士で
あるか否かの別</t>
    <phoneticPr fontId="2"/>
  </si>
  <si>
    <t>(入力例：000001)</t>
    <rPh sb="1" eb="4">
      <t>ニュウリョクレイ</t>
    </rPh>
    <phoneticPr fontId="2"/>
  </si>
  <si>
    <t>別記</t>
    <rPh sb="0" eb="2">
      <t>ベッキ</t>
    </rPh>
    <phoneticPr fontId="2"/>
  </si>
  <si>
    <t>様式第１号</t>
    <rPh sb="0" eb="2">
      <t>ヨウシキ</t>
    </rPh>
    <rPh sb="2" eb="3">
      <t>ダイ</t>
    </rPh>
    <rPh sb="4" eb="5">
      <t>ゴウ</t>
    </rPh>
    <phoneticPr fontId="2"/>
  </si>
  <si>
    <t>（第一条関係）</t>
    <rPh sb="1" eb="2">
      <t>ダイ</t>
    </rPh>
    <rPh sb="2" eb="3">
      <t>イチ</t>
    </rPh>
    <rPh sb="3" eb="4">
      <t>ジョウ</t>
    </rPh>
    <rPh sb="4" eb="6">
      <t>カンケイ</t>
    </rPh>
    <phoneticPr fontId="2"/>
  </si>
  <si>
    <t>（Ａ４）</t>
    <phoneticPr fontId="2"/>
  </si>
  <si>
    <t>１</t>
    <phoneticPr fontId="2"/>
  </si>
  <si>
    <t>免　　許　　申　　請　　書</t>
    <rPh sb="0" eb="1">
      <t>メン</t>
    </rPh>
    <rPh sb="3" eb="4">
      <t>モト</t>
    </rPh>
    <rPh sb="6" eb="7">
      <t>サル</t>
    </rPh>
    <rPh sb="9" eb="10">
      <t>ショウ</t>
    </rPh>
    <rPh sb="12" eb="13">
      <t>ショ</t>
    </rPh>
    <phoneticPr fontId="2"/>
  </si>
  <si>
    <t>　宅地建物取引業法第４条第１項の規定により、同法第３条第１項の免許を申請します。</t>
    <rPh sb="1" eb="3">
      <t>タクチ</t>
    </rPh>
    <rPh sb="3" eb="5">
      <t>タテモノ</t>
    </rPh>
    <rPh sb="5" eb="7">
      <t>トリヒキ</t>
    </rPh>
    <rPh sb="7" eb="9">
      <t>ギョウホウ</t>
    </rPh>
    <rPh sb="9" eb="10">
      <t>ダイ</t>
    </rPh>
    <rPh sb="11" eb="12">
      <t>ジョウ</t>
    </rPh>
    <rPh sb="12" eb="13">
      <t>ダイ</t>
    </rPh>
    <rPh sb="14" eb="15">
      <t>コウ</t>
    </rPh>
    <rPh sb="16" eb="18">
      <t>キテイ</t>
    </rPh>
    <rPh sb="22" eb="24">
      <t>ドウホウ</t>
    </rPh>
    <rPh sb="24" eb="25">
      <t>ダイ</t>
    </rPh>
    <rPh sb="26" eb="27">
      <t>ジョウ</t>
    </rPh>
    <rPh sb="27" eb="28">
      <t>ダイ</t>
    </rPh>
    <rPh sb="29" eb="30">
      <t>コウ</t>
    </rPh>
    <rPh sb="31" eb="33">
      <t>メンキョ</t>
    </rPh>
    <rPh sb="34" eb="36">
      <t>シンセイ</t>
    </rPh>
    <phoneticPr fontId="2"/>
  </si>
  <si>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2"/>
  </si>
  <si>
    <t>申請年月日</t>
    <rPh sb="0" eb="2">
      <t>シンセイ</t>
    </rPh>
    <rPh sb="2" eb="5">
      <t>ネンガッピ</t>
    </rPh>
    <phoneticPr fontId="2"/>
  </si>
  <si>
    <t>(入力例：2020/4/1)</t>
    <rPh sb="1" eb="4">
      <t>ニュウリョクレイ</t>
    </rPh>
    <phoneticPr fontId="2"/>
  </si>
  <si>
    <t>免許行政庁</t>
    <rPh sb="0" eb="2">
      <t>メンキョ</t>
    </rPh>
    <rPh sb="2" eb="5">
      <t>ギョウセイチョウ</t>
    </rPh>
    <phoneticPr fontId="2"/>
  </si>
  <si>
    <t>商号又は名称</t>
    <phoneticPr fontId="2"/>
  </si>
  <si>
    <t>郵便番号</t>
    <rPh sb="0" eb="2">
      <t>ユウビン</t>
    </rPh>
    <rPh sb="2" eb="4">
      <t>バンゴウ</t>
    </rPh>
    <phoneticPr fontId="2"/>
  </si>
  <si>
    <t>郵便番号(数字のみ)</t>
    <rPh sb="5" eb="7">
      <t>スウジ</t>
    </rPh>
    <phoneticPr fontId="2"/>
  </si>
  <si>
    <t>(入力例：0123456)</t>
    <rPh sb="1" eb="4">
      <t>ニュウリョクレイ</t>
    </rPh>
    <phoneticPr fontId="2"/>
  </si>
  <si>
    <t>主たる事務所の</t>
    <rPh sb="0" eb="1">
      <t>シュ</t>
    </rPh>
    <rPh sb="3" eb="6">
      <t>ジムショ</t>
    </rPh>
    <phoneticPr fontId="2"/>
  </si>
  <si>
    <t>主たる事務所</t>
    <phoneticPr fontId="2"/>
  </si>
  <si>
    <t>所在地</t>
    <rPh sb="0" eb="3">
      <t>ショザイチ</t>
    </rPh>
    <phoneticPr fontId="2"/>
  </si>
  <si>
    <t>の所在地</t>
    <phoneticPr fontId="2"/>
  </si>
  <si>
    <t>氏名</t>
    <phoneticPr fontId="2"/>
  </si>
  <si>
    <t>（法人にあっては、</t>
    <rPh sb="1" eb="3">
      <t>ホウジン</t>
    </rPh>
    <phoneticPr fontId="2"/>
  </si>
  <si>
    <t>（法人にあっては、</t>
    <phoneticPr fontId="2"/>
  </si>
  <si>
    <t>代表者の氏名）</t>
    <rPh sb="0" eb="3">
      <t>ダイヒョウシャ</t>
    </rPh>
    <rPh sb="4" eb="6">
      <t>シメイ</t>
    </rPh>
    <phoneticPr fontId="2"/>
  </si>
  <si>
    <t>代表者の氏名）</t>
    <phoneticPr fontId="2"/>
  </si>
  <si>
    <t>電話番号</t>
    <phoneticPr fontId="2"/>
  </si>
  <si>
    <t>(入力例：03-1234-5678)</t>
    <rPh sb="1" eb="4">
      <t>ニュウリョクレイ</t>
    </rPh>
    <phoneticPr fontId="2"/>
  </si>
  <si>
    <t>ファクシミリ番号</t>
    <rPh sb="6" eb="8">
      <t>バンゴウ</t>
    </rPh>
    <phoneticPr fontId="2"/>
  </si>
  <si>
    <t>ファクシミリ番号</t>
    <phoneticPr fontId="2"/>
  </si>
  <si>
    <t>受付年月日</t>
    <rPh sb="0" eb="2">
      <t>ウケツケ</t>
    </rPh>
    <rPh sb="2" eb="5">
      <t>ネンガッピ</t>
    </rPh>
    <phoneticPr fontId="2"/>
  </si>
  <si>
    <t>※</t>
    <phoneticPr fontId="2"/>
  </si>
  <si>
    <t>※</t>
    <phoneticPr fontId="2"/>
  </si>
  <si>
    <t>（</t>
    <phoneticPr fontId="2"/>
  </si>
  <si>
    <t>（有効期間：</t>
    <phoneticPr fontId="2"/>
  </si>
  <si>
    <t>～</t>
    <phoneticPr fontId="2"/>
  </si>
  <si>
    <t>～</t>
    <phoneticPr fontId="2"/>
  </si>
  <si>
    <t>）</t>
    <phoneticPr fontId="2"/>
  </si>
  <si>
    <t>有効期間</t>
    <rPh sb="0" eb="2">
      <t>ユウコウ</t>
    </rPh>
    <rPh sb="2" eb="4">
      <t>キカン</t>
    </rPh>
    <phoneticPr fontId="2"/>
  </si>
  <si>
    <t>免許の</t>
    <rPh sb="0" eb="2">
      <t>メンキョ</t>
    </rPh>
    <phoneticPr fontId="2"/>
  </si>
  <si>
    <t>免許換え後の</t>
    <rPh sb="0" eb="2">
      <t>メンキョ</t>
    </rPh>
    <rPh sb="2" eb="3">
      <t>ガ</t>
    </rPh>
    <rPh sb="4" eb="5">
      <t>ゴ</t>
    </rPh>
    <phoneticPr fontId="2"/>
  </si>
  <si>
    <t>免許証番号</t>
    <rPh sb="0" eb="3">
      <t>メンキョショウ</t>
    </rPh>
    <rPh sb="3" eb="5">
      <t>バンゴウ</t>
    </rPh>
    <phoneticPr fontId="2"/>
  </si>
  <si>
    <t>国土交通大臣</t>
    <rPh sb="0" eb="2">
      <t>コクド</t>
    </rPh>
    <rPh sb="2" eb="4">
      <t>コウツウ</t>
    </rPh>
    <rPh sb="4" eb="6">
      <t>ダイジン</t>
    </rPh>
    <phoneticPr fontId="2"/>
  </si>
  <si>
    <t>（　　）</t>
    <phoneticPr fontId="2"/>
  </si>
  <si>
    <t>第　　　　　　　号</t>
    <rPh sb="0" eb="1">
      <t>ダイ</t>
    </rPh>
    <rPh sb="8" eb="9">
      <t>ゴウ</t>
    </rPh>
    <phoneticPr fontId="2"/>
  </si>
  <si>
    <t>種類</t>
    <rPh sb="0" eb="2">
      <t>シュルイ</t>
    </rPh>
    <phoneticPr fontId="2"/>
  </si>
  <si>
    <t>免許権者コード</t>
    <rPh sb="0" eb="2">
      <t>メンキョ</t>
    </rPh>
    <rPh sb="2" eb="4">
      <t>ケンシャ</t>
    </rPh>
    <phoneticPr fontId="2"/>
  </si>
  <si>
    <t>知事</t>
    <rPh sb="0" eb="2">
      <t>チジ</t>
    </rPh>
    <phoneticPr fontId="2"/>
  </si>
  <si>
    <t>→</t>
    <phoneticPr fontId="2"/>
  </si>
  <si>
    <t>※</t>
    <phoneticPr fontId="2"/>
  </si>
  <si>
    <t>免許年月日</t>
    <rPh sb="0" eb="2">
      <t>メンキョ</t>
    </rPh>
    <rPh sb="2" eb="5">
      <t>ネンガッピ</t>
    </rPh>
    <phoneticPr fontId="2"/>
  </si>
  <si>
    <t>　　　　年　　月　　日</t>
    <rPh sb="4" eb="5">
      <t>トシ</t>
    </rPh>
    <rPh sb="7" eb="8">
      <t>ツキ</t>
    </rPh>
    <rPh sb="10" eb="11">
      <t>ニチ</t>
    </rPh>
    <phoneticPr fontId="2"/>
  </si>
  <si>
    <t>免許権者コード</t>
    <rPh sb="0" eb="2">
      <t>メンキョ</t>
    </rPh>
    <rPh sb="2" eb="3">
      <t>ケン</t>
    </rPh>
    <rPh sb="3" eb="4">
      <t>シャ</t>
    </rPh>
    <phoneticPr fontId="2"/>
  </si>
  <si>
    <t>　　　　年　　月　　日から</t>
    <rPh sb="4" eb="5">
      <t>トシ</t>
    </rPh>
    <rPh sb="7" eb="8">
      <t>ツキ</t>
    </rPh>
    <rPh sb="10" eb="11">
      <t>ニチ</t>
    </rPh>
    <phoneticPr fontId="2"/>
  </si>
  <si>
    <t>　　　　年　　月　　日まで</t>
    <rPh sb="4" eb="5">
      <t>トシ</t>
    </rPh>
    <rPh sb="7" eb="8">
      <t>ツキ</t>
    </rPh>
    <rPh sb="10" eb="11">
      <t>ニチ</t>
    </rPh>
    <phoneticPr fontId="2"/>
  </si>
  <si>
    <t>◎　商号又は名称</t>
    <rPh sb="2" eb="4">
      <t>ショウゴウ</t>
    </rPh>
    <rPh sb="4" eb="5">
      <t>マタ</t>
    </rPh>
    <rPh sb="6" eb="8">
      <t>メイショウ</t>
    </rPh>
    <phoneticPr fontId="2"/>
  </si>
  <si>
    <t>法人・個人の別</t>
    <rPh sb="0" eb="2">
      <t>ホウジン</t>
    </rPh>
    <rPh sb="3" eb="5">
      <t>コジン</t>
    </rPh>
    <rPh sb="6" eb="7">
      <t>ベツ</t>
    </rPh>
    <phoneticPr fontId="2"/>
  </si>
  <si>
    <t>１１</t>
    <phoneticPr fontId="2"/>
  </si>
  <si>
    <t>フリガナ</t>
    <phoneticPr fontId="2"/>
  </si>
  <si>
    <t>商号又は</t>
    <rPh sb="0" eb="2">
      <t>ショウゴウ</t>
    </rPh>
    <rPh sb="2" eb="3">
      <t>マタ</t>
    </rPh>
    <phoneticPr fontId="2"/>
  </si>
  <si>
    <t>名称</t>
    <rPh sb="0" eb="2">
      <t>メイショウ</t>
    </rPh>
    <phoneticPr fontId="2"/>
  </si>
  <si>
    <t>※</t>
    <phoneticPr fontId="2"/>
  </si>
  <si>
    <t>法人・個人の別</t>
    <phoneticPr fontId="2"/>
  </si>
  <si>
    <t>◎　代表者又は個人に関する事項</t>
    <rPh sb="2" eb="5">
      <t>ダイヒョウシャ</t>
    </rPh>
    <rPh sb="5" eb="6">
      <t>マタ</t>
    </rPh>
    <rPh sb="7" eb="9">
      <t>コジン</t>
    </rPh>
    <rPh sb="10" eb="11">
      <t>カン</t>
    </rPh>
    <rPh sb="13" eb="15">
      <t>ジコウ</t>
    </rPh>
    <phoneticPr fontId="2"/>
  </si>
  <si>
    <t>(入力例：012345　※「0」も入力)</t>
    <rPh sb="1" eb="4">
      <t>ニュウリョクレイ</t>
    </rPh>
    <rPh sb="17" eb="19">
      <t>ニュウリョク</t>
    </rPh>
    <phoneticPr fontId="2"/>
  </si>
  <si>
    <t>１２</t>
    <phoneticPr fontId="2"/>
  </si>
  <si>
    <t>－</t>
    <phoneticPr fontId="2"/>
  </si>
  <si>
    <t>登録番号</t>
    <phoneticPr fontId="2"/>
  </si>
  <si>
    <t>フリガナ</t>
    <phoneticPr fontId="2"/>
  </si>
  <si>
    <t>－</t>
    <phoneticPr fontId="2"/>
  </si>
  <si>
    <t>年</t>
    <rPh sb="0" eb="1">
      <t>トシ</t>
    </rPh>
    <phoneticPr fontId="2"/>
  </si>
  <si>
    <t>※</t>
    <phoneticPr fontId="2"/>
  </si>
  <si>
    <t>－</t>
    <phoneticPr fontId="2"/>
  </si>
  <si>
    <t>◎　宅地建物取引業以外に行っている</t>
    <rPh sb="2" eb="4">
      <t>タクチ</t>
    </rPh>
    <rPh sb="4" eb="6">
      <t>タテモノ</t>
    </rPh>
    <rPh sb="6" eb="9">
      <t>トリヒキギョウ</t>
    </rPh>
    <rPh sb="9" eb="11">
      <t>イガイ</t>
    </rPh>
    <rPh sb="12" eb="13">
      <t>オコナ</t>
    </rPh>
    <phoneticPr fontId="2"/>
  </si>
  <si>
    <t>◎　所属している不動産業関係業界団体がある場合には</t>
    <rPh sb="2" eb="4">
      <t>ショゾク</t>
    </rPh>
    <rPh sb="8" eb="11">
      <t>フドウサン</t>
    </rPh>
    <rPh sb="11" eb="12">
      <t>ギョウ</t>
    </rPh>
    <rPh sb="12" eb="14">
      <t>カンケイ</t>
    </rPh>
    <rPh sb="14" eb="16">
      <t>ギョウカイ</t>
    </rPh>
    <rPh sb="16" eb="18">
      <t>ダンタイ</t>
    </rPh>
    <rPh sb="21" eb="23">
      <t>バアイ</t>
    </rPh>
    <phoneticPr fontId="2"/>
  </si>
  <si>
    <t>事業がある場合にはその種類</t>
    <rPh sb="0" eb="2">
      <t>ジギョウ</t>
    </rPh>
    <rPh sb="5" eb="7">
      <t>バアイ</t>
    </rPh>
    <rPh sb="11" eb="13">
      <t>シュルイ</t>
    </rPh>
    <phoneticPr fontId="2"/>
  </si>
  <si>
    <t>その所属</t>
    <rPh sb="2" eb="4">
      <t>ショゾク</t>
    </rPh>
    <phoneticPr fontId="2"/>
  </si>
  <si>
    <t>◎　宅地建物取引業以外に行っている事業</t>
    <rPh sb="2" eb="4">
      <t>タクチ</t>
    </rPh>
    <rPh sb="4" eb="6">
      <t>タテモノ</t>
    </rPh>
    <rPh sb="6" eb="9">
      <t>トリヒキギョウ</t>
    </rPh>
    <rPh sb="9" eb="11">
      <t>イガイ</t>
    </rPh>
    <rPh sb="12" eb="13">
      <t>イ</t>
    </rPh>
    <rPh sb="17" eb="19">
      <t>ジギョウ</t>
    </rPh>
    <phoneticPr fontId="2"/>
  </si>
  <si>
    <t>　◎　資本金（千円）</t>
    <rPh sb="3" eb="6">
      <t>シホンキン</t>
    </rPh>
    <rPh sb="7" eb="9">
      <t>センエン</t>
    </rPh>
    <phoneticPr fontId="2"/>
  </si>
  <si>
    <t>１３</t>
    <phoneticPr fontId="2"/>
  </si>
  <si>
    <t>（加入：</t>
    <phoneticPr fontId="2"/>
  </si>
  <si>
    <t>）</t>
    <phoneticPr fontId="2"/>
  </si>
  <si>
    <t>兼業コード①</t>
    <rPh sb="0" eb="2">
      <t>ケンギョウ</t>
    </rPh>
    <phoneticPr fontId="2"/>
  </si>
  <si>
    <t>千円</t>
    <rPh sb="0" eb="2">
      <t>センエン</t>
    </rPh>
    <phoneticPr fontId="2"/>
  </si>
  <si>
    <t>（加入：</t>
    <phoneticPr fontId="2"/>
  </si>
  <si>
    <t>）</t>
    <phoneticPr fontId="2"/>
  </si>
  <si>
    <t>兼業コード②</t>
    <rPh sb="0" eb="2">
      <t>ケンギョウ</t>
    </rPh>
    <phoneticPr fontId="2"/>
  </si>
  <si>
    <t>兼業コード③</t>
    <rPh sb="0" eb="2">
      <t>ケンギョウ</t>
    </rPh>
    <phoneticPr fontId="2"/>
  </si>
  <si>
    <t>◎</t>
    <phoneticPr fontId="2"/>
  </si>
  <si>
    <t>◎</t>
    <phoneticPr fontId="2"/>
  </si>
  <si>
    <t>資本金（千円）</t>
    <rPh sb="0" eb="3">
      <t>シホンキン</t>
    </rPh>
    <rPh sb="4" eb="6">
      <t>センエン</t>
    </rPh>
    <phoneticPr fontId="2"/>
  </si>
  <si>
    <t>◎　所属している不動産関係業界団体</t>
    <rPh sb="2" eb="4">
      <t>ショゾク</t>
    </rPh>
    <rPh sb="8" eb="11">
      <t>フドウサン</t>
    </rPh>
    <rPh sb="11" eb="13">
      <t>カンケイ</t>
    </rPh>
    <rPh sb="13" eb="15">
      <t>ギョウカイ</t>
    </rPh>
    <rPh sb="15" eb="17">
      <t>ダンタイ</t>
    </rPh>
    <phoneticPr fontId="2"/>
  </si>
  <si>
    <t>所属団体コード①</t>
    <rPh sb="0" eb="4">
      <t>ショゾクダンタイ</t>
    </rPh>
    <phoneticPr fontId="2"/>
  </si>
  <si>
    <t>加入日①</t>
    <rPh sb="0" eb="3">
      <t>カニュウビ</t>
    </rPh>
    <phoneticPr fontId="2"/>
  </si>
  <si>
    <t>所属団体コード②</t>
    <rPh sb="0" eb="4">
      <t>ショゾクダンタイ</t>
    </rPh>
    <phoneticPr fontId="2"/>
  </si>
  <si>
    <t>加入日②</t>
    <rPh sb="0" eb="3">
      <t>カニュウビ</t>
    </rPh>
    <phoneticPr fontId="2"/>
  </si>
  <si>
    <t>１</t>
    <phoneticPr fontId="2"/>
  </si>
  <si>
    <t>０</t>
    <phoneticPr fontId="2"/>
  </si>
  <si>
    <t>所属団体コード③</t>
    <rPh sb="0" eb="4">
      <t>ショゾクダンタイ</t>
    </rPh>
    <phoneticPr fontId="2"/>
  </si>
  <si>
    <t>加入日③</t>
    <rPh sb="0" eb="3">
      <t>カニュウビ</t>
    </rPh>
    <phoneticPr fontId="2"/>
  </si>
  <si>
    <t>所属団体コード④</t>
    <rPh sb="0" eb="4">
      <t>ショゾクダンタイ</t>
    </rPh>
    <phoneticPr fontId="2"/>
  </si>
  <si>
    <t>加入日④</t>
    <rPh sb="0" eb="3">
      <t>カニュウビ</t>
    </rPh>
    <phoneticPr fontId="2"/>
  </si>
  <si>
    <t>所属団体コード⑤</t>
    <rPh sb="0" eb="4">
      <t>ショゾクダンタイ</t>
    </rPh>
    <phoneticPr fontId="2"/>
  </si>
  <si>
    <t>加入日⑤</t>
    <rPh sb="0" eb="3">
      <t>カニュウビ</t>
    </rPh>
    <phoneticPr fontId="2"/>
  </si>
  <si>
    <t>役員に関する事項（法人の場合）</t>
    <rPh sb="0" eb="2">
      <t>ヤクイン</t>
    </rPh>
    <rPh sb="3" eb="4">
      <t>カン</t>
    </rPh>
    <rPh sb="6" eb="8">
      <t>ジコウ</t>
    </rPh>
    <rPh sb="9" eb="11">
      <t>ホウジン</t>
    </rPh>
    <rPh sb="12" eb="14">
      <t>バアイ</t>
    </rPh>
    <phoneticPr fontId="2"/>
  </si>
  <si>
    <t>◎　役員に関する事項（法人の場合）</t>
    <rPh sb="2" eb="4">
      <t>ヤクイン</t>
    </rPh>
    <rPh sb="5" eb="6">
      <t>カン</t>
    </rPh>
    <rPh sb="8" eb="10">
      <t>ジコウ</t>
    </rPh>
    <rPh sb="11" eb="13">
      <t>ホウジン</t>
    </rPh>
    <rPh sb="14" eb="16">
      <t>バアイ</t>
    </rPh>
    <phoneticPr fontId="2"/>
  </si>
  <si>
    <t>２１</t>
    <phoneticPr fontId="2"/>
  </si>
  <si>
    <t>２１</t>
    <phoneticPr fontId="2"/>
  </si>
  <si>
    <t>役名コード</t>
    <phoneticPr fontId="2"/>
  </si>
  <si>
    <t>登録番号</t>
    <phoneticPr fontId="2"/>
  </si>
  <si>
    <t>※</t>
    <phoneticPr fontId="2"/>
  </si>
  <si>
    <t>役名コード</t>
    <phoneticPr fontId="2"/>
  </si>
  <si>
    <t>フリガナ</t>
    <phoneticPr fontId="2"/>
  </si>
  <si>
    <t>フリガナ</t>
    <phoneticPr fontId="2"/>
  </si>
  <si>
    <t>※</t>
    <phoneticPr fontId="2"/>
  </si>
  <si>
    <t>－</t>
    <phoneticPr fontId="2"/>
  </si>
  <si>
    <t>２１</t>
    <phoneticPr fontId="2"/>
  </si>
  <si>
    <t>フリガナ</t>
    <phoneticPr fontId="2"/>
  </si>
  <si>
    <t>２１</t>
    <phoneticPr fontId="2"/>
  </si>
  <si>
    <t>－</t>
    <phoneticPr fontId="2"/>
  </si>
  <si>
    <t>２１</t>
    <phoneticPr fontId="2"/>
  </si>
  <si>
    <t>－</t>
    <phoneticPr fontId="2"/>
  </si>
  <si>
    <t>役名コード</t>
    <phoneticPr fontId="2"/>
  </si>
  <si>
    <t>登録番号</t>
    <phoneticPr fontId="2"/>
  </si>
  <si>
    <t>フリガナ</t>
    <phoneticPr fontId="2"/>
  </si>
  <si>
    <t>フリガナ</t>
    <phoneticPr fontId="2"/>
  </si>
  <si>
    <t>－</t>
    <phoneticPr fontId="2"/>
  </si>
  <si>
    <t>－</t>
    <phoneticPr fontId="2"/>
  </si>
  <si>
    <t>－</t>
    <phoneticPr fontId="2"/>
  </si>
  <si>
    <t>登録番号</t>
    <phoneticPr fontId="2"/>
  </si>
  <si>
    <t>フリガナ</t>
    <phoneticPr fontId="2"/>
  </si>
  <si>
    <t>フリガナ</t>
    <phoneticPr fontId="2"/>
  </si>
  <si>
    <t>（第三面）</t>
    <rPh sb="1" eb="2">
      <t>ダイ</t>
    </rPh>
    <rPh sb="2" eb="3">
      <t>サン</t>
    </rPh>
    <rPh sb="3" eb="4">
      <t>メン</t>
    </rPh>
    <phoneticPr fontId="2"/>
  </si>
  <si>
    <t>１</t>
    <phoneticPr fontId="2"/>
  </si>
  <si>
    <t>３</t>
    <phoneticPr fontId="2"/>
  </si>
  <si>
    <t>０</t>
    <phoneticPr fontId="2"/>
  </si>
  <si>
    <t>３０</t>
    <phoneticPr fontId="2"/>
  </si>
  <si>
    <t>３０</t>
    <phoneticPr fontId="2"/>
  </si>
  <si>
    <t>　１．主たる事務所　２．従たる事務所</t>
    <rPh sb="3" eb="4">
      <t>シュ</t>
    </rPh>
    <rPh sb="6" eb="9">
      <t>ジムショ</t>
    </rPh>
    <rPh sb="12" eb="13">
      <t>シタガ</t>
    </rPh>
    <rPh sb="15" eb="18">
      <t>ジムショ</t>
    </rPh>
    <phoneticPr fontId="2"/>
  </si>
  <si>
    <t>事務所の別</t>
    <phoneticPr fontId="2"/>
  </si>
  <si>
    <t>事務所の名称</t>
    <phoneticPr fontId="2"/>
  </si>
  <si>
    <t>事務所に関する事項</t>
    <rPh sb="0" eb="3">
      <t>ジムショ</t>
    </rPh>
    <rPh sb="4" eb="5">
      <t>カン</t>
    </rPh>
    <rPh sb="7" eb="9">
      <t>ジコウ</t>
    </rPh>
    <phoneticPr fontId="2"/>
  </si>
  <si>
    <t>◎　事務所に関する事項</t>
    <rPh sb="2" eb="4">
      <t>ジム</t>
    </rPh>
    <rPh sb="4" eb="5">
      <t>ショ</t>
    </rPh>
    <rPh sb="6" eb="7">
      <t>カン</t>
    </rPh>
    <rPh sb="9" eb="11">
      <t>ジコウ</t>
    </rPh>
    <phoneticPr fontId="2"/>
  </si>
  <si>
    <t>３１</t>
    <phoneticPr fontId="2"/>
  </si>
  <si>
    <t>(入力例：千葉県)</t>
    <rPh sb="1" eb="4">
      <t>ニュウリョクレイ</t>
    </rPh>
    <rPh sb="5" eb="7">
      <t>チバ</t>
    </rPh>
    <rPh sb="7" eb="8">
      <t>ケン</t>
    </rPh>
    <phoneticPr fontId="2"/>
  </si>
  <si>
    <t>(入力例：千葉市)</t>
    <rPh sb="1" eb="4">
      <t>ニュウリョクレイ</t>
    </rPh>
    <rPh sb="5" eb="7">
      <t>チバ</t>
    </rPh>
    <rPh sb="7" eb="8">
      <t>シ</t>
    </rPh>
    <phoneticPr fontId="2"/>
  </si>
  <si>
    <t>(入力例：中央区)</t>
    <rPh sb="1" eb="4">
      <t>ニュウリョクレイ</t>
    </rPh>
    <rPh sb="5" eb="7">
      <t>チュウオウ</t>
    </rPh>
    <rPh sb="7" eb="8">
      <t>ク</t>
    </rPh>
    <phoneticPr fontId="2"/>
  </si>
  <si>
    <t>所在地市区町村コード</t>
    <rPh sb="0" eb="3">
      <t>ショザイチ</t>
    </rPh>
    <rPh sb="3" eb="4">
      <t>シ</t>
    </rPh>
    <rPh sb="4" eb="5">
      <t>ク</t>
    </rPh>
    <rPh sb="5" eb="7">
      <t>チョウソン</t>
    </rPh>
    <phoneticPr fontId="2"/>
  </si>
  <si>
    <t>(入力例：03-5253-8111)</t>
    <rPh sb="1" eb="4">
      <t>ニュウリョクレイ</t>
    </rPh>
    <phoneticPr fontId="2"/>
  </si>
  <si>
    <t>従事する者の数</t>
    <rPh sb="0" eb="2">
      <t>ジュウジ</t>
    </rPh>
    <rPh sb="4" eb="5">
      <t>シャ</t>
    </rPh>
    <rPh sb="6" eb="7">
      <t>カズ</t>
    </rPh>
    <phoneticPr fontId="2"/>
  </si>
  <si>
    <t>人</t>
    <rPh sb="0" eb="1">
      <t>ニン</t>
    </rPh>
    <phoneticPr fontId="2"/>
  </si>
  <si>
    <t>◎</t>
    <phoneticPr fontId="2"/>
  </si>
  <si>
    <t>政令第２条の２で定める使用人に関する事項</t>
    <rPh sb="0" eb="2">
      <t>セイレイ</t>
    </rPh>
    <rPh sb="2" eb="3">
      <t>ダイ</t>
    </rPh>
    <rPh sb="4" eb="5">
      <t>ジョウ</t>
    </rPh>
    <rPh sb="8" eb="9">
      <t>サダ</t>
    </rPh>
    <rPh sb="11" eb="14">
      <t>シヨウニン</t>
    </rPh>
    <rPh sb="15" eb="16">
      <t>カン</t>
    </rPh>
    <rPh sb="18" eb="20">
      <t>ジコウ</t>
    </rPh>
    <phoneticPr fontId="2"/>
  </si>
  <si>
    <t>◎　政令第２条の２で定める使用人に関する事項</t>
    <rPh sb="2" eb="4">
      <t>セイレイ</t>
    </rPh>
    <rPh sb="4" eb="5">
      <t>ダイ</t>
    </rPh>
    <rPh sb="6" eb="7">
      <t>ジョウ</t>
    </rPh>
    <rPh sb="10" eb="11">
      <t>サダ</t>
    </rPh>
    <rPh sb="13" eb="15">
      <t>シヨウ</t>
    </rPh>
    <rPh sb="15" eb="16">
      <t>ニン</t>
    </rPh>
    <rPh sb="17" eb="18">
      <t>カン</t>
    </rPh>
    <rPh sb="20" eb="22">
      <t>ジコウ</t>
    </rPh>
    <phoneticPr fontId="2"/>
  </si>
  <si>
    <t>３１</t>
    <phoneticPr fontId="2"/>
  </si>
  <si>
    <t>登録番号</t>
    <phoneticPr fontId="2"/>
  </si>
  <si>
    <t>専任の宅地建物取引士に関する事項</t>
    <rPh sb="0" eb="2">
      <t>センニン</t>
    </rPh>
    <rPh sb="3" eb="5">
      <t>タクチ</t>
    </rPh>
    <rPh sb="5" eb="7">
      <t>タテモノ</t>
    </rPh>
    <rPh sb="7" eb="9">
      <t>トリヒキ</t>
    </rPh>
    <rPh sb="9" eb="10">
      <t>シ</t>
    </rPh>
    <rPh sb="11" eb="12">
      <t>カン</t>
    </rPh>
    <rPh sb="14" eb="16">
      <t>ジコウ</t>
    </rPh>
    <phoneticPr fontId="2"/>
  </si>
  <si>
    <t>◎　専任の宅地建物取引士に関する事項</t>
    <rPh sb="2" eb="4">
      <t>センニン</t>
    </rPh>
    <rPh sb="5" eb="7">
      <t>タクチ</t>
    </rPh>
    <rPh sb="7" eb="9">
      <t>タテモノ</t>
    </rPh>
    <rPh sb="9" eb="11">
      <t>トリヒキ</t>
    </rPh>
    <rPh sb="11" eb="12">
      <t>シ</t>
    </rPh>
    <rPh sb="13" eb="14">
      <t>カン</t>
    </rPh>
    <rPh sb="16" eb="18">
      <t>ジコウ</t>
    </rPh>
    <phoneticPr fontId="2"/>
  </si>
  <si>
    <t>４１</t>
    <phoneticPr fontId="2"/>
  </si>
  <si>
    <t>－</t>
    <phoneticPr fontId="2"/>
  </si>
  <si>
    <t>４１</t>
    <phoneticPr fontId="2"/>
  </si>
  <si>
    <t>（第四面）</t>
    <rPh sb="1" eb="2">
      <t>ダイ</t>
    </rPh>
    <rPh sb="2" eb="3">
      <t>ヨン</t>
    </rPh>
    <rPh sb="3" eb="4">
      <t>メン</t>
    </rPh>
    <phoneticPr fontId="2"/>
  </si>
  <si>
    <t>４</t>
    <phoneticPr fontId="2"/>
  </si>
  <si>
    <t>０</t>
    <phoneticPr fontId="2"/>
  </si>
  <si>
    <t>専任の宅地建物取引士に関する事項（続き）</t>
    <rPh sb="0" eb="2">
      <t>センニン</t>
    </rPh>
    <rPh sb="3" eb="5">
      <t>タクチ</t>
    </rPh>
    <rPh sb="5" eb="7">
      <t>タテモノ</t>
    </rPh>
    <rPh sb="7" eb="9">
      <t>トリヒキ</t>
    </rPh>
    <rPh sb="9" eb="10">
      <t>シ</t>
    </rPh>
    <rPh sb="11" eb="12">
      <t>カン</t>
    </rPh>
    <rPh sb="14" eb="16">
      <t>ジコウ</t>
    </rPh>
    <rPh sb="17" eb="18">
      <t>ツヅ</t>
    </rPh>
    <phoneticPr fontId="2"/>
  </si>
  <si>
    <t>４１</t>
    <phoneticPr fontId="2"/>
  </si>
  <si>
    <t>登録番号</t>
    <phoneticPr fontId="2"/>
  </si>
  <si>
    <t>登録番号</t>
    <phoneticPr fontId="2"/>
  </si>
  <si>
    <t>（第五面）</t>
    <rPh sb="1" eb="2">
      <t>ダイ</t>
    </rPh>
    <rPh sb="2" eb="3">
      <t>ゴ</t>
    </rPh>
    <rPh sb="3" eb="4">
      <t>メン</t>
    </rPh>
    <phoneticPr fontId="2"/>
  </si>
  <si>
    <t>（消印してはならない）</t>
    <rPh sb="1" eb="3">
      <t>ケシイン</t>
    </rPh>
    <phoneticPr fontId="2"/>
  </si>
  <si>
    <t>（自動入力）</t>
    <rPh sb="1" eb="3">
      <t>ジドウ</t>
    </rPh>
    <rPh sb="3" eb="5">
      <t>ニュウリョク</t>
    </rPh>
    <phoneticPr fontId="2"/>
  </si>
  <si>
    <t>11 相談役</t>
    <rPh sb="3" eb="6">
      <t>ソウダンヤク</t>
    </rPh>
    <phoneticPr fontId="2"/>
  </si>
  <si>
    <t>12 顧問</t>
    <rPh sb="3" eb="5">
      <t>コモン</t>
    </rPh>
    <phoneticPr fontId="2"/>
  </si>
  <si>
    <t>与那国町</t>
  </si>
  <si>
    <t>八重山郡</t>
  </si>
  <si>
    <t>沖縄県</t>
  </si>
  <si>
    <t>473821</t>
  </si>
  <si>
    <t>竹富町</t>
  </si>
  <si>
    <t>473812</t>
  </si>
  <si>
    <t>多良間村</t>
  </si>
  <si>
    <t>宮古郡</t>
  </si>
  <si>
    <t>473758</t>
  </si>
  <si>
    <t>八重瀬町</t>
  </si>
  <si>
    <t>島尻郡</t>
  </si>
  <si>
    <t>473626</t>
  </si>
  <si>
    <t>久米島町</t>
  </si>
  <si>
    <t>473618</t>
  </si>
  <si>
    <t>伊是名村</t>
  </si>
  <si>
    <t>473600</t>
  </si>
  <si>
    <t>伊平屋村</t>
  </si>
  <si>
    <t>473596</t>
  </si>
  <si>
    <t>北大東村</t>
  </si>
  <si>
    <t>473588</t>
  </si>
  <si>
    <t>南大東村</t>
  </si>
  <si>
    <t>473570</t>
  </si>
  <si>
    <t>渡名喜村</t>
  </si>
  <si>
    <t>473561</t>
  </si>
  <si>
    <t>粟国村</t>
  </si>
  <si>
    <t>473553</t>
  </si>
  <si>
    <t>座間味村</t>
  </si>
  <si>
    <t>473545</t>
  </si>
  <si>
    <t>渡嘉敷村</t>
  </si>
  <si>
    <t>473537</t>
  </si>
  <si>
    <t>南風原町</t>
  </si>
  <si>
    <t>473502</t>
  </si>
  <si>
    <t>与那原町</t>
  </si>
  <si>
    <t>473481</t>
  </si>
  <si>
    <t>西原町</t>
  </si>
  <si>
    <t>中頭郡</t>
  </si>
  <si>
    <t>473294</t>
  </si>
  <si>
    <t>中城村</t>
  </si>
  <si>
    <t>473286</t>
  </si>
  <si>
    <t>北中城村</t>
  </si>
  <si>
    <t>473278</t>
  </si>
  <si>
    <t>北谷町</t>
  </si>
  <si>
    <t>473260</t>
  </si>
  <si>
    <t>嘉手納町</t>
  </si>
  <si>
    <t>473251</t>
  </si>
  <si>
    <t>読谷村</t>
  </si>
  <si>
    <t>国頭郡</t>
  </si>
  <si>
    <t>473243</t>
  </si>
  <si>
    <t>伊江村</t>
  </si>
  <si>
    <t>473154</t>
  </si>
  <si>
    <t>金武町</t>
  </si>
  <si>
    <t>473146</t>
  </si>
  <si>
    <t>宜野座村</t>
  </si>
  <si>
    <t>473138</t>
  </si>
  <si>
    <t>恩納村</t>
  </si>
  <si>
    <t>473111</t>
  </si>
  <si>
    <t>本部町</t>
  </si>
  <si>
    <t>473081</t>
  </si>
  <si>
    <t>今帰仁村</t>
  </si>
  <si>
    <t>473065</t>
  </si>
  <si>
    <t>東村</t>
  </si>
  <si>
    <t>473031</t>
  </si>
  <si>
    <t>大宜味村</t>
  </si>
  <si>
    <t>473022</t>
  </si>
  <si>
    <t>国頭村</t>
  </si>
  <si>
    <t>473014</t>
  </si>
  <si>
    <t>南城市</t>
  </si>
  <si>
    <t>472158</t>
  </si>
  <si>
    <t>宮古島市</t>
  </si>
  <si>
    <t>472140</t>
  </si>
  <si>
    <t>うるま市</t>
  </si>
  <si>
    <t>472131</t>
  </si>
  <si>
    <t>豊見城市</t>
  </si>
  <si>
    <t>472123</t>
  </si>
  <si>
    <t>沖縄市</t>
  </si>
  <si>
    <t>472115</t>
  </si>
  <si>
    <t>糸満市</t>
  </si>
  <si>
    <t>472107</t>
  </si>
  <si>
    <t>名護市</t>
  </si>
  <si>
    <t>472093</t>
  </si>
  <si>
    <t>浦添市</t>
  </si>
  <si>
    <t>472085</t>
  </si>
  <si>
    <t>石垣市</t>
  </si>
  <si>
    <t>472077</t>
  </si>
  <si>
    <t>宜野湾市</t>
  </si>
  <si>
    <t>472051</t>
  </si>
  <si>
    <t>那覇市</t>
  </si>
  <si>
    <t>472018</t>
  </si>
  <si>
    <t>与論町</t>
  </si>
  <si>
    <t>大島郡</t>
  </si>
  <si>
    <t>鹿児島県</t>
  </si>
  <si>
    <t>465356</t>
  </si>
  <si>
    <t>知名町</t>
  </si>
  <si>
    <t>465348</t>
  </si>
  <si>
    <t>和泊町</t>
  </si>
  <si>
    <t>465330</t>
  </si>
  <si>
    <t>伊仙町</t>
  </si>
  <si>
    <t>465321</t>
  </si>
  <si>
    <t>天城町</t>
  </si>
  <si>
    <t>465313</t>
  </si>
  <si>
    <t>徳之島町</t>
  </si>
  <si>
    <t>465305</t>
  </si>
  <si>
    <t>喜界町</t>
  </si>
  <si>
    <t>465291</t>
  </si>
  <si>
    <t>龍郷町</t>
  </si>
  <si>
    <t>465275</t>
  </si>
  <si>
    <t>瀬戸内町</t>
  </si>
  <si>
    <t>465259</t>
  </si>
  <si>
    <t>宇検村</t>
  </si>
  <si>
    <t>465241</t>
  </si>
  <si>
    <t>大和村</t>
  </si>
  <si>
    <t>465232</t>
  </si>
  <si>
    <t>屋久島町</t>
  </si>
  <si>
    <t>熊毛郡</t>
  </si>
  <si>
    <t>465054</t>
  </si>
  <si>
    <t>南種子町</t>
  </si>
  <si>
    <t>465020</t>
  </si>
  <si>
    <t>中種子町</t>
  </si>
  <si>
    <t>465011</t>
  </si>
  <si>
    <t>肝付町</t>
  </si>
  <si>
    <t>肝属郡</t>
  </si>
  <si>
    <t>464929</t>
  </si>
  <si>
    <t>南大隅町</t>
  </si>
  <si>
    <t>464911</t>
  </si>
  <si>
    <t>錦江町</t>
  </si>
  <si>
    <t>464902</t>
  </si>
  <si>
    <t>東串良町</t>
  </si>
  <si>
    <t>464821</t>
  </si>
  <si>
    <t>大崎町</t>
  </si>
  <si>
    <t>曽於郡</t>
  </si>
  <si>
    <t>464686</t>
  </si>
  <si>
    <t>湧水町</t>
  </si>
  <si>
    <t>姶良郡</t>
  </si>
  <si>
    <t>464520</t>
  </si>
  <si>
    <t>長島町</t>
  </si>
  <si>
    <t>出水郡</t>
  </si>
  <si>
    <t>464040</t>
  </si>
  <si>
    <t>さつま町</t>
  </si>
  <si>
    <t>薩摩郡</t>
  </si>
  <si>
    <t>463922</t>
  </si>
  <si>
    <t>十島村</t>
  </si>
  <si>
    <t>鹿児島郡</t>
  </si>
  <si>
    <t>463043</t>
  </si>
  <si>
    <t>三島村</t>
  </si>
  <si>
    <t>463035</t>
  </si>
  <si>
    <t>姶良市</t>
  </si>
  <si>
    <t>462250</t>
  </si>
  <si>
    <t>伊佐市</t>
  </si>
  <si>
    <t>462241</t>
  </si>
  <si>
    <t>南九州市</t>
  </si>
  <si>
    <t>462233</t>
  </si>
  <si>
    <t>奄美市</t>
  </si>
  <si>
    <t>462225</t>
  </si>
  <si>
    <t>志布志市</t>
  </si>
  <si>
    <t>462217</t>
  </si>
  <si>
    <t>南さつま市</t>
  </si>
  <si>
    <t>462209</t>
  </si>
  <si>
    <t>いちき串木野市</t>
  </si>
  <si>
    <t>462195</t>
  </si>
  <si>
    <t>霧島市</t>
  </si>
  <si>
    <t>462187</t>
  </si>
  <si>
    <t>曽於市</t>
  </si>
  <si>
    <t>462179</t>
  </si>
  <si>
    <t>日置市</t>
  </si>
  <si>
    <t>462161</t>
  </si>
  <si>
    <t>薩摩川内市</t>
  </si>
  <si>
    <t>462152</t>
  </si>
  <si>
    <t>垂水市</t>
  </si>
  <si>
    <t>462144</t>
  </si>
  <si>
    <t>西之表市</t>
  </si>
  <si>
    <t>462136</t>
  </si>
  <si>
    <t>指宿市</t>
  </si>
  <si>
    <t>462101</t>
  </si>
  <si>
    <t>出水市</t>
  </si>
  <si>
    <t>462080</t>
  </si>
  <si>
    <t>阿久根市</t>
  </si>
  <si>
    <t>462063</t>
  </si>
  <si>
    <t>枕崎市</t>
  </si>
  <si>
    <t>462047</t>
  </si>
  <si>
    <t>鹿屋市</t>
  </si>
  <si>
    <t>462039</t>
  </si>
  <si>
    <t>鹿児島市</t>
  </si>
  <si>
    <t>462012</t>
  </si>
  <si>
    <t>五ヶ瀬町</t>
  </si>
  <si>
    <t>西臼杵郡</t>
  </si>
  <si>
    <t>宮崎県</t>
  </si>
  <si>
    <t>454435</t>
  </si>
  <si>
    <t>日之影町</t>
  </si>
  <si>
    <t>454427</t>
  </si>
  <si>
    <t>高千穂町</t>
  </si>
  <si>
    <t>454419</t>
  </si>
  <si>
    <t>美郷町</t>
  </si>
  <si>
    <t>東臼杵郡</t>
  </si>
  <si>
    <t>454311</t>
  </si>
  <si>
    <t>椎葉村</t>
  </si>
  <si>
    <t>454303</t>
  </si>
  <si>
    <t>諸塚村</t>
  </si>
  <si>
    <t>454290</t>
  </si>
  <si>
    <t>門川町</t>
  </si>
  <si>
    <t>454214</t>
  </si>
  <si>
    <t>都農町</t>
  </si>
  <si>
    <t>児湯郡</t>
  </si>
  <si>
    <t>454061</t>
  </si>
  <si>
    <t>川南町</t>
  </si>
  <si>
    <t>454052</t>
  </si>
  <si>
    <t>木城町</t>
  </si>
  <si>
    <t>454044</t>
  </si>
  <si>
    <t>西米良村</t>
  </si>
  <si>
    <t>454036</t>
  </si>
  <si>
    <t>新富町</t>
  </si>
  <si>
    <t>454028</t>
  </si>
  <si>
    <t>高鍋町</t>
  </si>
  <si>
    <t>454010</t>
  </si>
  <si>
    <t>綾町</t>
  </si>
  <si>
    <t>東諸県郡</t>
  </si>
  <si>
    <t>453838</t>
  </si>
  <si>
    <t>国富町</t>
  </si>
  <si>
    <t>453820</t>
  </si>
  <si>
    <t>高原町</t>
  </si>
  <si>
    <t>西諸県郡</t>
  </si>
  <si>
    <t>453617</t>
  </si>
  <si>
    <t>三股町</t>
  </si>
  <si>
    <t>北諸県郡</t>
  </si>
  <si>
    <t>453412</t>
  </si>
  <si>
    <t>えびの市</t>
  </si>
  <si>
    <t>452092</t>
  </si>
  <si>
    <t>西都市</t>
  </si>
  <si>
    <t>452084</t>
  </si>
  <si>
    <t>串間市</t>
  </si>
  <si>
    <t>452076</t>
  </si>
  <si>
    <t>日向市</t>
  </si>
  <si>
    <t>452068</t>
  </si>
  <si>
    <t>小林市</t>
  </si>
  <si>
    <t>452050</t>
  </si>
  <si>
    <t>日南市</t>
  </si>
  <si>
    <t>452041</t>
  </si>
  <si>
    <t>延岡市</t>
  </si>
  <si>
    <t>452033</t>
  </si>
  <si>
    <t>都城市</t>
  </si>
  <si>
    <t>452025</t>
  </si>
  <si>
    <t>宮崎市</t>
  </si>
  <si>
    <t>452017</t>
  </si>
  <si>
    <t>玖珠町</t>
  </si>
  <si>
    <t>玖珠郡</t>
  </si>
  <si>
    <t>大分県</t>
  </si>
  <si>
    <t>444626</t>
  </si>
  <si>
    <t>九重町</t>
  </si>
  <si>
    <t>444618</t>
  </si>
  <si>
    <t>日出町</t>
  </si>
  <si>
    <t>速見郡</t>
  </si>
  <si>
    <t>443417</t>
  </si>
  <si>
    <t>姫島村</t>
  </si>
  <si>
    <t>東国東郡</t>
  </si>
  <si>
    <t>443221</t>
  </si>
  <si>
    <t>国東市</t>
  </si>
  <si>
    <t>442143</t>
  </si>
  <si>
    <t>由布市</t>
  </si>
  <si>
    <t>442135</t>
  </si>
  <si>
    <t>豊後大野市</t>
  </si>
  <si>
    <t>442127</t>
  </si>
  <si>
    <t>宇佐市</t>
  </si>
  <si>
    <t>442119</t>
  </si>
  <si>
    <t>杵築市</t>
  </si>
  <si>
    <t>442101</t>
  </si>
  <si>
    <t>豊後高田市</t>
  </si>
  <si>
    <t>442097</t>
  </si>
  <si>
    <t>竹田市</t>
  </si>
  <si>
    <t>442089</t>
  </si>
  <si>
    <t>津久見市</t>
  </si>
  <si>
    <t>442071</t>
  </si>
  <si>
    <t>臼杵市</t>
  </si>
  <si>
    <t>442062</t>
  </si>
  <si>
    <t>佐伯市</t>
  </si>
  <si>
    <t>442054</t>
  </si>
  <si>
    <t>日田市</t>
  </si>
  <si>
    <t>442046</t>
  </si>
  <si>
    <t>中津市</t>
  </si>
  <si>
    <t>442038</t>
  </si>
  <si>
    <t>別府市</t>
  </si>
  <si>
    <t>442020</t>
  </si>
  <si>
    <t>大分市</t>
  </si>
  <si>
    <t>442011</t>
  </si>
  <si>
    <t>苓北町</t>
  </si>
  <si>
    <t>天草郡</t>
  </si>
  <si>
    <t>熊本県</t>
  </si>
  <si>
    <t>435317</t>
  </si>
  <si>
    <t>あさぎり町</t>
  </si>
  <si>
    <t>球磨郡</t>
  </si>
  <si>
    <t>435147</t>
  </si>
  <si>
    <t>球磨村</t>
  </si>
  <si>
    <t>435139</t>
  </si>
  <si>
    <t>山江村</t>
  </si>
  <si>
    <t>435121</t>
  </si>
  <si>
    <t>五木村</t>
  </si>
  <si>
    <t>435112</t>
  </si>
  <si>
    <t>相良村</t>
  </si>
  <si>
    <t>435104</t>
  </si>
  <si>
    <t>水上村</t>
  </si>
  <si>
    <t>435074</t>
  </si>
  <si>
    <t>湯前町</t>
  </si>
  <si>
    <t>435066</t>
  </si>
  <si>
    <t>多良木町</t>
  </si>
  <si>
    <t>435058</t>
  </si>
  <si>
    <t>錦町</t>
  </si>
  <si>
    <t>435015</t>
  </si>
  <si>
    <t>津奈木町</t>
  </si>
  <si>
    <t>葦北郡</t>
  </si>
  <si>
    <t>434841</t>
  </si>
  <si>
    <t>芦北町</t>
  </si>
  <si>
    <t>434825</t>
  </si>
  <si>
    <t>氷川町</t>
  </si>
  <si>
    <t>八代郡</t>
  </si>
  <si>
    <t>434680</t>
  </si>
  <si>
    <t>山都町</t>
  </si>
  <si>
    <t>上益城郡</t>
  </si>
  <si>
    <t>434477</t>
  </si>
  <si>
    <t>甲佐町</t>
  </si>
  <si>
    <t>434442</t>
  </si>
  <si>
    <t>益城町</t>
  </si>
  <si>
    <t>434434</t>
  </si>
  <si>
    <t>嘉島町</t>
  </si>
  <si>
    <t>434426</t>
  </si>
  <si>
    <t>御船町</t>
  </si>
  <si>
    <t>434418</t>
  </si>
  <si>
    <t>南阿蘇村</t>
  </si>
  <si>
    <t>阿蘇郡</t>
  </si>
  <si>
    <t>434337</t>
  </si>
  <si>
    <t>西原村</t>
  </si>
  <si>
    <t>434329</t>
  </si>
  <si>
    <t>高森町</t>
  </si>
  <si>
    <t>434281</t>
  </si>
  <si>
    <t>産山村</t>
  </si>
  <si>
    <t>434256</t>
  </si>
  <si>
    <t>小国町</t>
  </si>
  <si>
    <t>434248</t>
  </si>
  <si>
    <t>南小国町</t>
  </si>
  <si>
    <t>434230</t>
  </si>
  <si>
    <t>菊陽町</t>
  </si>
  <si>
    <t>菊池郡</t>
  </si>
  <si>
    <t>434043</t>
  </si>
  <si>
    <t>大津町</t>
  </si>
  <si>
    <t>434035</t>
  </si>
  <si>
    <t>和水町</t>
  </si>
  <si>
    <t>玉名郡</t>
  </si>
  <si>
    <t>433691</t>
  </si>
  <si>
    <t>長洲町</t>
  </si>
  <si>
    <t>433683</t>
  </si>
  <si>
    <t>南関町</t>
  </si>
  <si>
    <t>433675</t>
  </si>
  <si>
    <t>玉東町</t>
  </si>
  <si>
    <t>433641</t>
  </si>
  <si>
    <t>美里町</t>
  </si>
  <si>
    <t>下益城郡</t>
  </si>
  <si>
    <t>433489</t>
  </si>
  <si>
    <t>合志市</t>
  </si>
  <si>
    <t>432164</t>
  </si>
  <si>
    <t>天草市</t>
  </si>
  <si>
    <t>432156</t>
  </si>
  <si>
    <t>阿蘇市</t>
  </si>
  <si>
    <t>432148</t>
  </si>
  <si>
    <t>宇城市</t>
  </si>
  <si>
    <t>432130</t>
  </si>
  <si>
    <t>上天草市</t>
  </si>
  <si>
    <t>432121</t>
  </si>
  <si>
    <t>宇土市</t>
  </si>
  <si>
    <t>432113</t>
  </si>
  <si>
    <t>菊池市</t>
  </si>
  <si>
    <t>432105</t>
  </si>
  <si>
    <t>山鹿市</t>
  </si>
  <si>
    <t>432083</t>
  </si>
  <si>
    <t>玉名市</t>
  </si>
  <si>
    <t>432067</t>
  </si>
  <si>
    <t>水俣市</t>
  </si>
  <si>
    <t>432059</t>
  </si>
  <si>
    <t>荒尾市</t>
  </si>
  <si>
    <t>432041</t>
  </si>
  <si>
    <t>人吉市</t>
  </si>
  <si>
    <t>432032</t>
  </si>
  <si>
    <t>八代市</t>
  </si>
  <si>
    <t>432024</t>
  </si>
  <si>
    <t>北区</t>
  </si>
  <si>
    <t>熊本市</t>
  </si>
  <si>
    <t>南区</t>
  </si>
  <si>
    <t>西区</t>
  </si>
  <si>
    <t>東区</t>
  </si>
  <si>
    <t>中央区</t>
  </si>
  <si>
    <t>新上五島町</t>
  </si>
  <si>
    <t>南松浦郡</t>
  </si>
  <si>
    <t>長崎県</t>
  </si>
  <si>
    <t>424111</t>
  </si>
  <si>
    <t>佐々町</t>
  </si>
  <si>
    <t>北松浦郡</t>
  </si>
  <si>
    <t>423912</t>
  </si>
  <si>
    <t>小値賀町</t>
  </si>
  <si>
    <t>423831</t>
  </si>
  <si>
    <t>波佐見町</t>
  </si>
  <si>
    <t>東彼杵郡</t>
  </si>
  <si>
    <t>423238</t>
  </si>
  <si>
    <t>川棚町</t>
  </si>
  <si>
    <t>423220</t>
  </si>
  <si>
    <t>東彼杵町</t>
  </si>
  <si>
    <t>423211</t>
  </si>
  <si>
    <t>時津町</t>
  </si>
  <si>
    <t>西彼杵郡</t>
  </si>
  <si>
    <t>423084</t>
  </si>
  <si>
    <t>長与町</t>
  </si>
  <si>
    <t>423076</t>
  </si>
  <si>
    <t>南島原市</t>
  </si>
  <si>
    <t>422142</t>
  </si>
  <si>
    <t>雲仙市</t>
  </si>
  <si>
    <t>422134</t>
  </si>
  <si>
    <t>西海市</t>
  </si>
  <si>
    <t>422126</t>
  </si>
  <si>
    <t>五島市</t>
  </si>
  <si>
    <t>422118</t>
  </si>
  <si>
    <t>壱岐市</t>
  </si>
  <si>
    <t>422100</t>
  </si>
  <si>
    <t>対馬市</t>
  </si>
  <si>
    <t>422096</t>
  </si>
  <si>
    <t>松浦市</t>
  </si>
  <si>
    <t>422088</t>
  </si>
  <si>
    <t>平戸市</t>
  </si>
  <si>
    <t>422070</t>
  </si>
  <si>
    <t>大村市</t>
  </si>
  <si>
    <t>422053</t>
  </si>
  <si>
    <t>諫早市</t>
  </si>
  <si>
    <t>422045</t>
  </si>
  <si>
    <t>島原市</t>
  </si>
  <si>
    <t>422037</t>
  </si>
  <si>
    <t>佐世保市</t>
  </si>
  <si>
    <t>422029</t>
  </si>
  <si>
    <t>長崎市</t>
  </si>
  <si>
    <t>422011</t>
  </si>
  <si>
    <t>太良町</t>
  </si>
  <si>
    <t>藤津郡</t>
  </si>
  <si>
    <t>佐賀県</t>
  </si>
  <si>
    <t>414417</t>
  </si>
  <si>
    <t>白石町</t>
  </si>
  <si>
    <t>杵島郡</t>
  </si>
  <si>
    <t>414255</t>
  </si>
  <si>
    <t>江北町</t>
  </si>
  <si>
    <t>414247</t>
  </si>
  <si>
    <t>大町町</t>
  </si>
  <si>
    <t>414239</t>
  </si>
  <si>
    <t>有田町</t>
  </si>
  <si>
    <t>西松浦郡</t>
  </si>
  <si>
    <t>414018</t>
  </si>
  <si>
    <t>玄海町</t>
  </si>
  <si>
    <t>東松浦郡</t>
  </si>
  <si>
    <t>413879</t>
  </si>
  <si>
    <t>みやき町</t>
  </si>
  <si>
    <t>三養基郡</t>
  </si>
  <si>
    <t>413461</t>
  </si>
  <si>
    <t>上峰町</t>
  </si>
  <si>
    <t>413453</t>
  </si>
  <si>
    <t>基山町</t>
  </si>
  <si>
    <t>413411</t>
  </si>
  <si>
    <t>吉野ヶ里町</t>
  </si>
  <si>
    <t>神埼郡</t>
  </si>
  <si>
    <t>413275</t>
  </si>
  <si>
    <t>神埼市</t>
  </si>
  <si>
    <t>412104</t>
  </si>
  <si>
    <t>嬉野市</t>
  </si>
  <si>
    <t>412091</t>
  </si>
  <si>
    <t>小城市</t>
  </si>
  <si>
    <t>412082</t>
  </si>
  <si>
    <t>鹿島市</t>
  </si>
  <si>
    <t>412074</t>
  </si>
  <si>
    <t>武雄市</t>
  </si>
  <si>
    <t>412066</t>
  </si>
  <si>
    <t>伊万里市</t>
  </si>
  <si>
    <t>412058</t>
  </si>
  <si>
    <t>多久市</t>
  </si>
  <si>
    <t>412040</t>
  </si>
  <si>
    <t>鳥栖市</t>
  </si>
  <si>
    <t>412031</t>
  </si>
  <si>
    <t>唐津市</t>
  </si>
  <si>
    <t>412023</t>
  </si>
  <si>
    <t>佐賀市</t>
  </si>
  <si>
    <t>412015</t>
  </si>
  <si>
    <t>築上町</t>
  </si>
  <si>
    <t>築上郡</t>
  </si>
  <si>
    <t>福岡県</t>
  </si>
  <si>
    <t>406473</t>
  </si>
  <si>
    <t>上毛町</t>
  </si>
  <si>
    <t>406465</t>
  </si>
  <si>
    <t>吉富町</t>
  </si>
  <si>
    <t>406422</t>
  </si>
  <si>
    <t>みやこ町</t>
  </si>
  <si>
    <t>京都郡</t>
  </si>
  <si>
    <t>406252</t>
  </si>
  <si>
    <t>苅田町</t>
  </si>
  <si>
    <t>406210</t>
  </si>
  <si>
    <t>福智町</t>
  </si>
  <si>
    <t>田川郡</t>
  </si>
  <si>
    <t>406104</t>
  </si>
  <si>
    <t>赤村</t>
  </si>
  <si>
    <t>406091</t>
  </si>
  <si>
    <t>大任町</t>
  </si>
  <si>
    <t>406082</t>
  </si>
  <si>
    <t>川崎町</t>
  </si>
  <si>
    <t>406058</t>
  </si>
  <si>
    <t>糸田町</t>
  </si>
  <si>
    <t>406040</t>
  </si>
  <si>
    <t>添田町</t>
  </si>
  <si>
    <t>406023</t>
  </si>
  <si>
    <t>香春町</t>
  </si>
  <si>
    <t>406015</t>
  </si>
  <si>
    <t>広川町</t>
  </si>
  <si>
    <t>八女郡</t>
  </si>
  <si>
    <t>405442</t>
  </si>
  <si>
    <t>大木町</t>
  </si>
  <si>
    <t>三潴郡</t>
  </si>
  <si>
    <t>405221</t>
  </si>
  <si>
    <t>大刀洗町</t>
  </si>
  <si>
    <t>三井郡</t>
  </si>
  <si>
    <t>405035</t>
  </si>
  <si>
    <t>東峰村</t>
  </si>
  <si>
    <t>朝倉郡</t>
  </si>
  <si>
    <t>404489</t>
  </si>
  <si>
    <t>筑前町</t>
  </si>
  <si>
    <t>404471</t>
  </si>
  <si>
    <t>桂川町</t>
  </si>
  <si>
    <t>嘉穂郡</t>
  </si>
  <si>
    <t>404217</t>
  </si>
  <si>
    <t>鞍手町</t>
  </si>
  <si>
    <t>鞍手郡</t>
  </si>
  <si>
    <t>404021</t>
  </si>
  <si>
    <t>小竹町</t>
  </si>
  <si>
    <t>404012</t>
  </si>
  <si>
    <t>遠賀町</t>
  </si>
  <si>
    <t>遠賀郡</t>
  </si>
  <si>
    <t>403849</t>
  </si>
  <si>
    <t>岡垣町</t>
  </si>
  <si>
    <t>403831</t>
  </si>
  <si>
    <t>水巻町</t>
  </si>
  <si>
    <t>403822</t>
  </si>
  <si>
    <t>芦屋町</t>
  </si>
  <si>
    <t>403814</t>
  </si>
  <si>
    <t>粕屋町</t>
  </si>
  <si>
    <t>糟屋郡</t>
  </si>
  <si>
    <t>403491</t>
  </si>
  <si>
    <t>久山町</t>
  </si>
  <si>
    <t>403482</t>
  </si>
  <si>
    <t>新宮町</t>
  </si>
  <si>
    <t>403458</t>
  </si>
  <si>
    <t>須恵町</t>
  </si>
  <si>
    <t>403440</t>
  </si>
  <si>
    <t>志免町</t>
  </si>
  <si>
    <t>403431</t>
  </si>
  <si>
    <t>篠栗町</t>
  </si>
  <si>
    <t>403423</t>
  </si>
  <si>
    <t>宇美町</t>
  </si>
  <si>
    <t>403415</t>
  </si>
  <si>
    <t>那珂川市</t>
    <rPh sb="0" eb="3">
      <t>ナカガワ</t>
    </rPh>
    <rPh sb="3" eb="4">
      <t>シ</t>
    </rPh>
    <phoneticPr fontId="2"/>
  </si>
  <si>
    <t>福岡県</t>
    <rPh sb="0" eb="3">
      <t>フクオカケン</t>
    </rPh>
    <phoneticPr fontId="2"/>
  </si>
  <si>
    <t>402311</t>
    <phoneticPr fontId="2"/>
  </si>
  <si>
    <t>糸島市</t>
  </si>
  <si>
    <t>402303</t>
  </si>
  <si>
    <t>みやま市</t>
  </si>
  <si>
    <t>402290</t>
  </si>
  <si>
    <t>朝倉市</t>
  </si>
  <si>
    <t>402281</t>
  </si>
  <si>
    <t>嘉麻市</t>
  </si>
  <si>
    <t>402273</t>
  </si>
  <si>
    <t>宮若市</t>
  </si>
  <si>
    <t>402265</t>
  </si>
  <si>
    <t>うきは市</t>
  </si>
  <si>
    <t>402257</t>
  </si>
  <si>
    <t>福津市</t>
  </si>
  <si>
    <t>402249</t>
  </si>
  <si>
    <t>古賀市</t>
  </si>
  <si>
    <t>402231</t>
  </si>
  <si>
    <t>太宰府市</t>
  </si>
  <si>
    <t>402214</t>
  </si>
  <si>
    <t>宗像市</t>
  </si>
  <si>
    <t>402206</t>
  </si>
  <si>
    <t>大野城市</t>
  </si>
  <si>
    <t>402192</t>
  </si>
  <si>
    <t>春日市</t>
  </si>
  <si>
    <t>402184</t>
  </si>
  <si>
    <t>筑紫野市</t>
  </si>
  <si>
    <t>402176</t>
  </si>
  <si>
    <t>小郡市</t>
  </si>
  <si>
    <t>402168</t>
  </si>
  <si>
    <t>中間市</t>
  </si>
  <si>
    <t>402150</t>
  </si>
  <si>
    <t>豊前市</t>
  </si>
  <si>
    <t>402141</t>
  </si>
  <si>
    <t>行橋市</t>
  </si>
  <si>
    <t>402133</t>
  </si>
  <si>
    <t>大川市</t>
  </si>
  <si>
    <t>402125</t>
  </si>
  <si>
    <t>筑後市</t>
  </si>
  <si>
    <t>402117</t>
  </si>
  <si>
    <t>八女市</t>
  </si>
  <si>
    <t>402109</t>
  </si>
  <si>
    <t>柳川市</t>
  </si>
  <si>
    <t>402079</t>
  </si>
  <si>
    <t>田川市</t>
  </si>
  <si>
    <t>402061</t>
  </si>
  <si>
    <t>飯塚市</t>
  </si>
  <si>
    <t>402052</t>
  </si>
  <si>
    <t>直方市</t>
  </si>
  <si>
    <t>402044</t>
  </si>
  <si>
    <t>久留米市</t>
  </si>
  <si>
    <t>402036</t>
  </si>
  <si>
    <t>大牟田市</t>
  </si>
  <si>
    <t>402028</t>
  </si>
  <si>
    <t>早良区</t>
  </si>
  <si>
    <t>福岡市</t>
  </si>
  <si>
    <t>401374</t>
  </si>
  <si>
    <t>城南区</t>
  </si>
  <si>
    <t>401366</t>
  </si>
  <si>
    <t>401358</t>
  </si>
  <si>
    <t>401340</t>
  </si>
  <si>
    <t>401331</t>
  </si>
  <si>
    <t>博多区</t>
  </si>
  <si>
    <t>401323</t>
  </si>
  <si>
    <t>401315</t>
  </si>
  <si>
    <t>八幡西区</t>
  </si>
  <si>
    <t>北九州市</t>
  </si>
  <si>
    <t>401099</t>
  </si>
  <si>
    <t>八幡東区</t>
  </si>
  <si>
    <t>401081</t>
  </si>
  <si>
    <t>小倉南区</t>
  </si>
  <si>
    <t>401072</t>
  </si>
  <si>
    <t>小倉北区</t>
  </si>
  <si>
    <t>401064</t>
  </si>
  <si>
    <t>戸畑区</t>
  </si>
  <si>
    <t>401056</t>
  </si>
  <si>
    <t>若松区</t>
  </si>
  <si>
    <t>401030</t>
  </si>
  <si>
    <t>門司区</t>
  </si>
  <si>
    <t>401013</t>
  </si>
  <si>
    <t>黒潮町</t>
  </si>
  <si>
    <t>幡多郡</t>
  </si>
  <si>
    <t>高知県</t>
  </si>
  <si>
    <t>394289</t>
  </si>
  <si>
    <t>三原村</t>
  </si>
  <si>
    <t>394271</t>
  </si>
  <si>
    <t>大月町</t>
  </si>
  <si>
    <t>394246</t>
  </si>
  <si>
    <t>四万十町</t>
  </si>
  <si>
    <t>高岡郡</t>
  </si>
  <si>
    <t>394122</t>
  </si>
  <si>
    <t>津野町</t>
  </si>
  <si>
    <t>394114</t>
  </si>
  <si>
    <t>日高村</t>
  </si>
  <si>
    <t>394106</t>
  </si>
  <si>
    <t>梼原町</t>
  </si>
  <si>
    <t>394050</t>
  </si>
  <si>
    <t>越知町</t>
  </si>
  <si>
    <t>394033</t>
  </si>
  <si>
    <t>佐川町</t>
  </si>
  <si>
    <t>394025</t>
  </si>
  <si>
    <t>中土佐町</t>
  </si>
  <si>
    <t>394017</t>
  </si>
  <si>
    <t>仁淀川町</t>
  </si>
  <si>
    <t>吾川郡</t>
  </si>
  <si>
    <t>393878</t>
  </si>
  <si>
    <t>いの町</t>
  </si>
  <si>
    <t>393860</t>
  </si>
  <si>
    <t>大川村</t>
  </si>
  <si>
    <t>土佐郡</t>
  </si>
  <si>
    <t>393649</t>
  </si>
  <si>
    <t>土佐町</t>
  </si>
  <si>
    <t>393631</t>
  </si>
  <si>
    <t>大豊町</t>
  </si>
  <si>
    <t>長岡郡</t>
  </si>
  <si>
    <t>393444</t>
  </si>
  <si>
    <t>本山町</t>
  </si>
  <si>
    <t>393410</t>
  </si>
  <si>
    <t>芸西村</t>
  </si>
  <si>
    <t>安芸郡</t>
  </si>
  <si>
    <t>393070</t>
  </si>
  <si>
    <t>馬路村</t>
  </si>
  <si>
    <t>393061</t>
  </si>
  <si>
    <t>北川村</t>
  </si>
  <si>
    <t>393053</t>
  </si>
  <si>
    <t>安田町</t>
  </si>
  <si>
    <t>393045</t>
  </si>
  <si>
    <t>田野町</t>
  </si>
  <si>
    <t>393037</t>
  </si>
  <si>
    <t>奈半利町</t>
  </si>
  <si>
    <t>393029</t>
  </si>
  <si>
    <t>東洋町</t>
  </si>
  <si>
    <t>393011</t>
  </si>
  <si>
    <t>香美市</t>
  </si>
  <si>
    <t>392120</t>
  </si>
  <si>
    <t>香南市</t>
  </si>
  <si>
    <t>392111</t>
  </si>
  <si>
    <t>四万十市</t>
  </si>
  <si>
    <t>392103</t>
  </si>
  <si>
    <t>土佐清水市</t>
  </si>
  <si>
    <t>392090</t>
  </si>
  <si>
    <t>宿毛市</t>
  </si>
  <si>
    <t>392081</t>
  </si>
  <si>
    <t>須崎市</t>
  </si>
  <si>
    <t>392065</t>
  </si>
  <si>
    <t>土佐市</t>
  </si>
  <si>
    <t>392057</t>
  </si>
  <si>
    <t>南国市</t>
  </si>
  <si>
    <t>392049</t>
  </si>
  <si>
    <t>安芸市</t>
  </si>
  <si>
    <t>392031</t>
  </si>
  <si>
    <t>室戸市</t>
  </si>
  <si>
    <t>392022</t>
  </si>
  <si>
    <t>高知市</t>
  </si>
  <si>
    <t>392014</t>
  </si>
  <si>
    <t>愛南町</t>
  </si>
  <si>
    <t>南宇和郡</t>
  </si>
  <si>
    <t>愛媛県</t>
  </si>
  <si>
    <t>385069</t>
  </si>
  <si>
    <t>鬼北町</t>
  </si>
  <si>
    <t>北宇和郡</t>
  </si>
  <si>
    <t>384887</t>
  </si>
  <si>
    <t>松野町</t>
  </si>
  <si>
    <t>384844</t>
  </si>
  <si>
    <t>伊方町</t>
  </si>
  <si>
    <t>西宇和郡</t>
  </si>
  <si>
    <t>384429</t>
  </si>
  <si>
    <t>内子町</t>
  </si>
  <si>
    <t>喜多郡</t>
  </si>
  <si>
    <t>384224</t>
  </si>
  <si>
    <t>砥部町</t>
  </si>
  <si>
    <t>伊予郡</t>
  </si>
  <si>
    <t>384020</t>
  </si>
  <si>
    <t>松前町</t>
  </si>
  <si>
    <t>384011</t>
  </si>
  <si>
    <t>久万高原町</t>
  </si>
  <si>
    <t>上浮穴郡</t>
  </si>
  <si>
    <t>383864</t>
  </si>
  <si>
    <t>上島町</t>
  </si>
  <si>
    <t>越智郡</t>
  </si>
  <si>
    <t>383562</t>
  </si>
  <si>
    <t>東温市</t>
  </si>
  <si>
    <t>382159</t>
  </si>
  <si>
    <t>西予市</t>
  </si>
  <si>
    <t>382141</t>
  </si>
  <si>
    <t>四国中央市</t>
  </si>
  <si>
    <t>382132</t>
  </si>
  <si>
    <t>伊予市</t>
  </si>
  <si>
    <t>382108</t>
  </si>
  <si>
    <t>大洲市</t>
  </si>
  <si>
    <t>382078</t>
  </si>
  <si>
    <t>西条市</t>
  </si>
  <si>
    <t>382060</t>
  </si>
  <si>
    <t>新居浜市</t>
  </si>
  <si>
    <t>382051</t>
  </si>
  <si>
    <t>八幡浜市</t>
  </si>
  <si>
    <t>382043</t>
  </si>
  <si>
    <t>宇和島市</t>
  </si>
  <si>
    <t>382035</t>
  </si>
  <si>
    <t>今治市</t>
  </si>
  <si>
    <t>382027</t>
  </si>
  <si>
    <t>松山市</t>
  </si>
  <si>
    <t>382019</t>
  </si>
  <si>
    <t>まんのう町</t>
  </si>
  <si>
    <t>仲多度郡</t>
  </si>
  <si>
    <t>香川県</t>
  </si>
  <si>
    <t>374067</t>
  </si>
  <si>
    <t>多度津町</t>
  </si>
  <si>
    <t>374041</t>
  </si>
  <si>
    <t>琴平町</t>
  </si>
  <si>
    <t>374032</t>
  </si>
  <si>
    <t>綾川町</t>
  </si>
  <si>
    <t>綾歌郡</t>
  </si>
  <si>
    <t>373877</t>
  </si>
  <si>
    <t>宇多津町</t>
  </si>
  <si>
    <t>373869</t>
  </si>
  <si>
    <t>直島町</t>
  </si>
  <si>
    <t>香川郡</t>
  </si>
  <si>
    <t>373648</t>
  </si>
  <si>
    <t>三木町</t>
  </si>
  <si>
    <t>木田郡</t>
  </si>
  <si>
    <t>373419</t>
  </si>
  <si>
    <t>小豆島町</t>
  </si>
  <si>
    <t>小豆郡</t>
  </si>
  <si>
    <t>373249</t>
  </si>
  <si>
    <t>土庄町</t>
  </si>
  <si>
    <t>373222</t>
  </si>
  <si>
    <t>三豊市</t>
  </si>
  <si>
    <t>372081</t>
  </si>
  <si>
    <t>東かがわ市</t>
  </si>
  <si>
    <t>372072</t>
  </si>
  <si>
    <t>さぬき市</t>
  </si>
  <si>
    <t>372064</t>
  </si>
  <si>
    <t>観音寺市</t>
  </si>
  <si>
    <t>372056</t>
  </si>
  <si>
    <t>善通寺市</t>
  </si>
  <si>
    <t>372048</t>
  </si>
  <si>
    <t>坂出市</t>
  </si>
  <si>
    <t>372030</t>
  </si>
  <si>
    <t>丸亀市</t>
  </si>
  <si>
    <t>372021</t>
  </si>
  <si>
    <t>高松市</t>
  </si>
  <si>
    <t>372013</t>
  </si>
  <si>
    <t>東みよし町</t>
  </si>
  <si>
    <t>三好郡</t>
  </si>
  <si>
    <t>徳島県</t>
  </si>
  <si>
    <t>364894</t>
  </si>
  <si>
    <t>つるぎ町</t>
  </si>
  <si>
    <t>美馬郡</t>
  </si>
  <si>
    <t>364681</t>
  </si>
  <si>
    <t>上板町</t>
  </si>
  <si>
    <t>板野郡</t>
  </si>
  <si>
    <t>364053</t>
  </si>
  <si>
    <t>板野町</t>
  </si>
  <si>
    <t>364045</t>
  </si>
  <si>
    <t>藍住町</t>
  </si>
  <si>
    <t>364037</t>
  </si>
  <si>
    <t>北島町</t>
  </si>
  <si>
    <t>364029</t>
  </si>
  <si>
    <t>松茂町</t>
  </si>
  <si>
    <t>364011</t>
  </si>
  <si>
    <t>海陽町</t>
  </si>
  <si>
    <t>海部郡</t>
  </si>
  <si>
    <t>363880</t>
  </si>
  <si>
    <t>美波町</t>
  </si>
  <si>
    <t>363871</t>
  </si>
  <si>
    <t>牟岐町</t>
  </si>
  <si>
    <t>363839</t>
  </si>
  <si>
    <t>那賀町</t>
  </si>
  <si>
    <t>那賀郡</t>
  </si>
  <si>
    <t>363685</t>
  </si>
  <si>
    <t>神山町</t>
  </si>
  <si>
    <t>名西郡</t>
  </si>
  <si>
    <t>363421</t>
  </si>
  <si>
    <t>石井町</t>
  </si>
  <si>
    <t>363413</t>
  </si>
  <si>
    <t>佐那河内村</t>
  </si>
  <si>
    <t>名東郡</t>
  </si>
  <si>
    <t>363219</t>
  </si>
  <si>
    <t>上勝町</t>
  </si>
  <si>
    <t>勝浦郡</t>
  </si>
  <si>
    <t>363022</t>
  </si>
  <si>
    <t>勝浦町</t>
  </si>
  <si>
    <t>363014</t>
  </si>
  <si>
    <t>三好市</t>
  </si>
  <si>
    <t>362085</t>
  </si>
  <si>
    <t>美馬市</t>
  </si>
  <si>
    <t>362077</t>
  </si>
  <si>
    <t>阿波市</t>
  </si>
  <si>
    <t>362069</t>
  </si>
  <si>
    <t>吉野川市</t>
  </si>
  <si>
    <t>362051</t>
  </si>
  <si>
    <t>阿南市</t>
  </si>
  <si>
    <t>362042</t>
  </si>
  <si>
    <t>小松島市</t>
  </si>
  <si>
    <t>362034</t>
  </si>
  <si>
    <t>鳴門市</t>
  </si>
  <si>
    <t>362026</t>
  </si>
  <si>
    <t>徳島市</t>
  </si>
  <si>
    <t>362018</t>
  </si>
  <si>
    <t>阿武町</t>
  </si>
  <si>
    <t>阿武郡</t>
  </si>
  <si>
    <t>山口県</t>
  </si>
  <si>
    <t>355020</t>
  </si>
  <si>
    <t>平生町</t>
  </si>
  <si>
    <t>353442</t>
  </si>
  <si>
    <t>田布施町</t>
  </si>
  <si>
    <t>353434</t>
  </si>
  <si>
    <t>上関町</t>
  </si>
  <si>
    <t>353418</t>
  </si>
  <si>
    <t>和木町</t>
  </si>
  <si>
    <t>玖珂郡</t>
  </si>
  <si>
    <t>353213</t>
  </si>
  <si>
    <t>周防大島町</t>
  </si>
  <si>
    <t>353051</t>
  </si>
  <si>
    <t>山陽小野田市</t>
  </si>
  <si>
    <t>352161</t>
  </si>
  <si>
    <t>周南市</t>
  </si>
  <si>
    <t>352152</t>
  </si>
  <si>
    <t>美祢市</t>
  </si>
  <si>
    <t>352136</t>
  </si>
  <si>
    <t>柳井市</t>
  </si>
  <si>
    <t>352128</t>
  </si>
  <si>
    <t>長門市</t>
  </si>
  <si>
    <t>352110</t>
  </si>
  <si>
    <t>光市</t>
  </si>
  <si>
    <t>352101</t>
  </si>
  <si>
    <t>岩国市</t>
  </si>
  <si>
    <t>352080</t>
  </si>
  <si>
    <t>下松市</t>
  </si>
  <si>
    <t>352071</t>
  </si>
  <si>
    <t>防府市</t>
  </si>
  <si>
    <t>352063</t>
  </si>
  <si>
    <t>萩市</t>
  </si>
  <si>
    <t>352047</t>
  </si>
  <si>
    <t>山口市</t>
  </si>
  <si>
    <t>352039</t>
  </si>
  <si>
    <t>宇部市</t>
  </si>
  <si>
    <t>352021</t>
  </si>
  <si>
    <t>下関市</t>
  </si>
  <si>
    <t>352012</t>
  </si>
  <si>
    <t>神石高原町</t>
  </si>
  <si>
    <t>神石郡</t>
  </si>
  <si>
    <t>広島県</t>
  </si>
  <si>
    <t>345458</t>
  </si>
  <si>
    <t>世羅町</t>
  </si>
  <si>
    <t>世羅郡</t>
  </si>
  <si>
    <t>344621</t>
  </si>
  <si>
    <t>大崎上島町</t>
  </si>
  <si>
    <t>豊田郡</t>
  </si>
  <si>
    <t>344311</t>
  </si>
  <si>
    <t>北広島町</t>
  </si>
  <si>
    <t>山県郡</t>
  </si>
  <si>
    <t>343692</t>
  </si>
  <si>
    <t>安芸太田町</t>
  </si>
  <si>
    <t>343684</t>
  </si>
  <si>
    <t>坂町</t>
  </si>
  <si>
    <t>343099</t>
  </si>
  <si>
    <t>熊野町</t>
  </si>
  <si>
    <t>343072</t>
  </si>
  <si>
    <t>海田町</t>
  </si>
  <si>
    <t>343048</t>
  </si>
  <si>
    <t>府中町</t>
  </si>
  <si>
    <t>343021</t>
  </si>
  <si>
    <t>江田島市</t>
  </si>
  <si>
    <t>342157</t>
  </si>
  <si>
    <t>安芸高田市</t>
  </si>
  <si>
    <t>342149</t>
  </si>
  <si>
    <t>廿日市市</t>
  </si>
  <si>
    <t>342131</t>
  </si>
  <si>
    <t>東広島市</t>
  </si>
  <si>
    <t>342122</t>
  </si>
  <si>
    <t>大竹市</t>
  </si>
  <si>
    <t>342114</t>
  </si>
  <si>
    <t>庄原市</t>
  </si>
  <si>
    <t>342106</t>
  </si>
  <si>
    <t>三次市</t>
  </si>
  <si>
    <t>342092</t>
  </si>
  <si>
    <t>府中市</t>
  </si>
  <si>
    <t>342084</t>
  </si>
  <si>
    <t>福山市</t>
  </si>
  <si>
    <t>342076</t>
  </si>
  <si>
    <t>尾道市</t>
  </si>
  <si>
    <t>342050</t>
  </si>
  <si>
    <t>三原市</t>
  </si>
  <si>
    <t>342041</t>
  </si>
  <si>
    <t>竹原市</t>
  </si>
  <si>
    <t>342033</t>
  </si>
  <si>
    <t>呉市</t>
  </si>
  <si>
    <t>342025</t>
  </si>
  <si>
    <t>佐伯区</t>
  </si>
  <si>
    <t>広島市</t>
  </si>
  <si>
    <t>341088</t>
  </si>
  <si>
    <t>安芸区</t>
  </si>
  <si>
    <t>341070</t>
  </si>
  <si>
    <t>安佐北区</t>
  </si>
  <si>
    <t>341061</t>
  </si>
  <si>
    <t>安佐南区</t>
  </si>
  <si>
    <t>341053</t>
  </si>
  <si>
    <t>341045</t>
  </si>
  <si>
    <t>341037</t>
  </si>
  <si>
    <t>341029</t>
  </si>
  <si>
    <t>中区</t>
  </si>
  <si>
    <t>341011</t>
  </si>
  <si>
    <t>吉備中央町</t>
  </si>
  <si>
    <t>加賀郡</t>
  </si>
  <si>
    <t>岡山県</t>
  </si>
  <si>
    <t>336815</t>
  </si>
  <si>
    <t>美咲町</t>
  </si>
  <si>
    <t>久米郡</t>
  </si>
  <si>
    <t>336661</t>
  </si>
  <si>
    <t>久米南町</t>
  </si>
  <si>
    <t>336637</t>
  </si>
  <si>
    <t>西粟倉村</t>
  </si>
  <si>
    <t>英田郡</t>
  </si>
  <si>
    <t>336432</t>
  </si>
  <si>
    <t>奈義町</t>
  </si>
  <si>
    <t>勝田郡</t>
  </si>
  <si>
    <t>336238</t>
  </si>
  <si>
    <t>勝央町</t>
  </si>
  <si>
    <t>336220</t>
  </si>
  <si>
    <t>鏡野町</t>
  </si>
  <si>
    <t>苫田郡</t>
  </si>
  <si>
    <t>336068</t>
  </si>
  <si>
    <t>新庄村</t>
  </si>
  <si>
    <t>真庭郡</t>
  </si>
  <si>
    <t>335860</t>
  </si>
  <si>
    <t>矢掛町</t>
  </si>
  <si>
    <t>小田郡</t>
  </si>
  <si>
    <t>334618</t>
  </si>
  <si>
    <t>里庄町</t>
  </si>
  <si>
    <t>浅口郡</t>
  </si>
  <si>
    <t>334456</t>
  </si>
  <si>
    <t>早島町</t>
  </si>
  <si>
    <t>都窪郡</t>
  </si>
  <si>
    <t>334235</t>
  </si>
  <si>
    <t>和気町</t>
  </si>
  <si>
    <t>和気郡</t>
  </si>
  <si>
    <t>333468</t>
  </si>
  <si>
    <t>浅口市</t>
  </si>
  <si>
    <t>332160</t>
  </si>
  <si>
    <t>美作市</t>
  </si>
  <si>
    <t>332151</t>
  </si>
  <si>
    <t>真庭市</t>
  </si>
  <si>
    <t>332143</t>
  </si>
  <si>
    <t>赤磐市</t>
  </si>
  <si>
    <t>332135</t>
  </si>
  <si>
    <t>瀬戸内市</t>
  </si>
  <si>
    <t>332127</t>
  </si>
  <si>
    <t>備前市</t>
  </si>
  <si>
    <t>332119</t>
  </si>
  <si>
    <t>新見市</t>
  </si>
  <si>
    <t>332101</t>
  </si>
  <si>
    <t>高梁市</t>
  </si>
  <si>
    <t>332097</t>
  </si>
  <si>
    <t>総社市</t>
  </si>
  <si>
    <t>332089</t>
  </si>
  <si>
    <t>井原市</t>
  </si>
  <si>
    <t>332071</t>
  </si>
  <si>
    <t>笠岡市</t>
  </si>
  <si>
    <t>332054</t>
  </si>
  <si>
    <t>玉野市</t>
  </si>
  <si>
    <t>332046</t>
  </si>
  <si>
    <t>津山市</t>
  </si>
  <si>
    <t>332038</t>
  </si>
  <si>
    <t>倉敷市</t>
  </si>
  <si>
    <t>332020</t>
  </si>
  <si>
    <t>岡山市</t>
  </si>
  <si>
    <t>331040</t>
  </si>
  <si>
    <t>331031</t>
  </si>
  <si>
    <t>331023</t>
  </si>
  <si>
    <t>331015</t>
  </si>
  <si>
    <t>隠岐の島町</t>
  </si>
  <si>
    <t>隠岐郡</t>
  </si>
  <si>
    <t>島根県</t>
  </si>
  <si>
    <t>325287</t>
  </si>
  <si>
    <t>知夫村</t>
  </si>
  <si>
    <t>325279</t>
  </si>
  <si>
    <t>西ノ島町</t>
  </si>
  <si>
    <t>325261</t>
  </si>
  <si>
    <t>海士町</t>
  </si>
  <si>
    <t>325252</t>
  </si>
  <si>
    <t>吉賀町</t>
  </si>
  <si>
    <t>鹿足郡</t>
  </si>
  <si>
    <t>325058</t>
  </si>
  <si>
    <t>津和野町</t>
  </si>
  <si>
    <t>325015</t>
  </si>
  <si>
    <t>邑南町</t>
  </si>
  <si>
    <t>邑智郡</t>
  </si>
  <si>
    <t>324493</t>
  </si>
  <si>
    <t>324485</t>
  </si>
  <si>
    <t>川本町</t>
  </si>
  <si>
    <t>324418</t>
  </si>
  <si>
    <t>飯南町</t>
  </si>
  <si>
    <t>飯石郡</t>
  </si>
  <si>
    <t>323861</t>
  </si>
  <si>
    <t>奥出雲町</t>
  </si>
  <si>
    <t>仁多郡</t>
  </si>
  <si>
    <t>323438</t>
  </si>
  <si>
    <t>雲南市</t>
  </si>
  <si>
    <t>322091</t>
  </si>
  <si>
    <t>江津市</t>
  </si>
  <si>
    <t>322075</t>
  </si>
  <si>
    <t>安来市</t>
  </si>
  <si>
    <t>322067</t>
  </si>
  <si>
    <t>大田市</t>
  </si>
  <si>
    <t>322059</t>
  </si>
  <si>
    <t>益田市</t>
  </si>
  <si>
    <t>322041</t>
  </si>
  <si>
    <t>出雲市</t>
  </si>
  <si>
    <t>322032</t>
  </si>
  <si>
    <t>浜田市</t>
  </si>
  <si>
    <t>322024</t>
  </si>
  <si>
    <t>松江市</t>
  </si>
  <si>
    <t>322016</t>
  </si>
  <si>
    <t>江府町</t>
  </si>
  <si>
    <t>日野郡</t>
  </si>
  <si>
    <t>鳥取県</t>
  </si>
  <si>
    <t>314030</t>
  </si>
  <si>
    <t>日野町</t>
  </si>
  <si>
    <t>314021</t>
  </si>
  <si>
    <t>日南町</t>
  </si>
  <si>
    <t>314013</t>
  </si>
  <si>
    <t>伯耆町</t>
  </si>
  <si>
    <t>西伯郡</t>
  </si>
  <si>
    <t>313904</t>
  </si>
  <si>
    <t>南部町</t>
  </si>
  <si>
    <t>313891</t>
  </si>
  <si>
    <t>大山町</t>
  </si>
  <si>
    <t>313866</t>
  </si>
  <si>
    <t>日吉津村</t>
  </si>
  <si>
    <t>313840</t>
  </si>
  <si>
    <t>北栄町</t>
  </si>
  <si>
    <t>東伯郡</t>
  </si>
  <si>
    <t>313726</t>
  </si>
  <si>
    <t>琴浦町</t>
  </si>
  <si>
    <t>313718</t>
  </si>
  <si>
    <t>湯梨浜町</t>
  </si>
  <si>
    <t>313700</t>
  </si>
  <si>
    <t>三朝町</t>
  </si>
  <si>
    <t>313645</t>
  </si>
  <si>
    <t>八頭町</t>
  </si>
  <si>
    <t>八頭郡</t>
  </si>
  <si>
    <t>313297</t>
  </si>
  <si>
    <t>智頭町</t>
  </si>
  <si>
    <t>313289</t>
  </si>
  <si>
    <t>若桜町</t>
  </si>
  <si>
    <t>313254</t>
  </si>
  <si>
    <t>岩美町</t>
  </si>
  <si>
    <t>岩美郡</t>
  </si>
  <si>
    <t>313025</t>
  </si>
  <si>
    <t>境港市</t>
  </si>
  <si>
    <t>312045</t>
  </si>
  <si>
    <t>倉吉市</t>
  </si>
  <si>
    <t>312037</t>
  </si>
  <si>
    <t>米子市</t>
  </si>
  <si>
    <t>312029</t>
  </si>
  <si>
    <t>鳥取市</t>
  </si>
  <si>
    <t>312011</t>
  </si>
  <si>
    <t>串本町</t>
  </si>
  <si>
    <t>東牟婁郡</t>
  </si>
  <si>
    <t>和歌山県</t>
  </si>
  <si>
    <t>304280</t>
  </si>
  <si>
    <t>北山村</t>
  </si>
  <si>
    <t>304271</t>
  </si>
  <si>
    <t>古座川町</t>
  </si>
  <si>
    <t>304247</t>
  </si>
  <si>
    <t>太地町</t>
  </si>
  <si>
    <t>304221</t>
  </si>
  <si>
    <t>那智勝浦町</t>
  </si>
  <si>
    <t>304212</t>
  </si>
  <si>
    <t>すさみ町</t>
  </si>
  <si>
    <t>西牟婁郡</t>
  </si>
  <si>
    <t>304069</t>
  </si>
  <si>
    <t>上富田町</t>
  </si>
  <si>
    <t>304042</t>
  </si>
  <si>
    <t>白浜町</t>
  </si>
  <si>
    <t>304018</t>
  </si>
  <si>
    <t>日高川町</t>
  </si>
  <si>
    <t>日高郡</t>
  </si>
  <si>
    <t>303925</t>
  </si>
  <si>
    <t>みなべ町</t>
  </si>
  <si>
    <t>303917</t>
  </si>
  <si>
    <t>印南町</t>
  </si>
  <si>
    <t>303909</t>
  </si>
  <si>
    <t>由良町</t>
  </si>
  <si>
    <t>303836</t>
  </si>
  <si>
    <t>日高町</t>
  </si>
  <si>
    <t>303828</t>
  </si>
  <si>
    <t>美浜町</t>
  </si>
  <si>
    <t>303810</t>
  </si>
  <si>
    <t>有田川町</t>
  </si>
  <si>
    <t>有田郡</t>
  </si>
  <si>
    <t>303666</t>
  </si>
  <si>
    <t>303623</t>
  </si>
  <si>
    <t>湯浅町</t>
  </si>
  <si>
    <t>303615</t>
  </si>
  <si>
    <t>高野町</t>
  </si>
  <si>
    <t>伊都郡</t>
  </si>
  <si>
    <t>303445</t>
  </si>
  <si>
    <t>九度山町</t>
  </si>
  <si>
    <t>303437</t>
  </si>
  <si>
    <t>かつらぎ町</t>
  </si>
  <si>
    <t>303411</t>
  </si>
  <si>
    <t>紀美野町</t>
  </si>
  <si>
    <t>海草郡</t>
  </si>
  <si>
    <t>303046</t>
  </si>
  <si>
    <t>岩出市</t>
  </si>
  <si>
    <t>302091</t>
  </si>
  <si>
    <t>紀の川市</t>
  </si>
  <si>
    <t>302082</t>
  </si>
  <si>
    <t>新宮市</t>
  </si>
  <si>
    <t>302074</t>
  </si>
  <si>
    <t>田辺市</t>
  </si>
  <si>
    <t>302066</t>
  </si>
  <si>
    <t>御坊市</t>
  </si>
  <si>
    <t>302058</t>
  </si>
  <si>
    <t>有田市</t>
  </si>
  <si>
    <t>302040</t>
  </si>
  <si>
    <t>橋本市</t>
  </si>
  <si>
    <t>302031</t>
  </si>
  <si>
    <t>海南市</t>
  </si>
  <si>
    <t>302023</t>
  </si>
  <si>
    <t>和歌山市</t>
  </si>
  <si>
    <t>302015</t>
  </si>
  <si>
    <t>東吉野村</t>
  </si>
  <si>
    <t>吉野郡</t>
  </si>
  <si>
    <t>奈良県</t>
  </si>
  <si>
    <t>294535</t>
  </si>
  <si>
    <t>川上村</t>
  </si>
  <si>
    <t>294527</t>
  </si>
  <si>
    <t>上北山村</t>
  </si>
  <si>
    <t>294519</t>
  </si>
  <si>
    <t>下北山村</t>
  </si>
  <si>
    <t>294501</t>
  </si>
  <si>
    <t>十津川村</t>
  </si>
  <si>
    <t>294497</t>
  </si>
  <si>
    <t>野迫川村</t>
  </si>
  <si>
    <t>294471</t>
  </si>
  <si>
    <t>天川村</t>
  </si>
  <si>
    <t>294462</t>
  </si>
  <si>
    <t>黒滝村</t>
  </si>
  <si>
    <t>294446</t>
  </si>
  <si>
    <t>下市町</t>
  </si>
  <si>
    <t>294438</t>
  </si>
  <si>
    <t>大淀町</t>
  </si>
  <si>
    <t>294420</t>
  </si>
  <si>
    <t>吉野町</t>
  </si>
  <si>
    <t>294411</t>
  </si>
  <si>
    <t>河合町</t>
  </si>
  <si>
    <t>北葛城郡</t>
  </si>
  <si>
    <t>294276</t>
  </si>
  <si>
    <t>広陵町</t>
  </si>
  <si>
    <t>294268</t>
  </si>
  <si>
    <t>王寺町</t>
  </si>
  <si>
    <t>294250</t>
  </si>
  <si>
    <t>上牧町</t>
  </si>
  <si>
    <t>294241</t>
  </si>
  <si>
    <t>明日香村</t>
  </si>
  <si>
    <t>高市郡</t>
  </si>
  <si>
    <t>294021</t>
  </si>
  <si>
    <t>高取町</t>
  </si>
  <si>
    <t>294012</t>
  </si>
  <si>
    <t>御杖村</t>
  </si>
  <si>
    <t>宇陀郡</t>
  </si>
  <si>
    <t>293865</t>
  </si>
  <si>
    <t>曽爾村</t>
  </si>
  <si>
    <t>293857</t>
  </si>
  <si>
    <t>田原本町</t>
  </si>
  <si>
    <t>磯城郡</t>
  </si>
  <si>
    <t>293636</t>
  </si>
  <si>
    <t>三宅町</t>
  </si>
  <si>
    <t>293628</t>
  </si>
  <si>
    <t>川西町</t>
  </si>
  <si>
    <t>293610</t>
  </si>
  <si>
    <t>安堵町</t>
  </si>
  <si>
    <t>生駒郡</t>
  </si>
  <si>
    <t>293458</t>
  </si>
  <si>
    <t>斑鳩町</t>
  </si>
  <si>
    <t>293440</t>
  </si>
  <si>
    <t>三郷町</t>
  </si>
  <si>
    <t>293431</t>
  </si>
  <si>
    <t>平群町</t>
  </si>
  <si>
    <t>293423</t>
  </si>
  <si>
    <t>山添村</t>
  </si>
  <si>
    <t>山辺郡</t>
  </si>
  <si>
    <t>293229</t>
  </si>
  <si>
    <t>宇陀市</t>
  </si>
  <si>
    <t>292125</t>
  </si>
  <si>
    <t>葛城市</t>
  </si>
  <si>
    <t>292117</t>
  </si>
  <si>
    <t>香芝市</t>
  </si>
  <si>
    <t>292109</t>
  </si>
  <si>
    <t>生駒市</t>
  </si>
  <si>
    <t>292095</t>
  </si>
  <si>
    <t>御所市</t>
  </si>
  <si>
    <t>292087</t>
  </si>
  <si>
    <t>五條市</t>
  </si>
  <si>
    <t>292079</t>
  </si>
  <si>
    <t>桜井市</t>
  </si>
  <si>
    <t>292061</t>
  </si>
  <si>
    <t>橿原市</t>
  </si>
  <si>
    <t>292052</t>
  </si>
  <si>
    <t>天理市</t>
  </si>
  <si>
    <t>292044</t>
  </si>
  <si>
    <t>大和郡山市</t>
  </si>
  <si>
    <t>292036</t>
  </si>
  <si>
    <t>大和高田市</t>
  </si>
  <si>
    <t>292028</t>
  </si>
  <si>
    <t>奈良市</t>
  </si>
  <si>
    <t>292010</t>
  </si>
  <si>
    <t>新温泉町</t>
  </si>
  <si>
    <t>美方郡</t>
  </si>
  <si>
    <t>兵庫県</t>
  </si>
  <si>
    <t>285862</t>
  </si>
  <si>
    <t>香美町</t>
  </si>
  <si>
    <t>285854</t>
  </si>
  <si>
    <t>佐用町</t>
  </si>
  <si>
    <t>佐用郡</t>
  </si>
  <si>
    <t>285013</t>
  </si>
  <si>
    <t>上郡町</t>
  </si>
  <si>
    <t>赤穂郡</t>
  </si>
  <si>
    <t>284815</t>
  </si>
  <si>
    <t>太子町</t>
  </si>
  <si>
    <t>揖保郡</t>
  </si>
  <si>
    <t>284645</t>
  </si>
  <si>
    <t>神河町</t>
  </si>
  <si>
    <t>神崎郡</t>
  </si>
  <si>
    <t>284467</t>
  </si>
  <si>
    <t>福崎町</t>
  </si>
  <si>
    <t>284432</t>
  </si>
  <si>
    <t>市川町</t>
  </si>
  <si>
    <t>284424</t>
  </si>
  <si>
    <t>播磨町</t>
  </si>
  <si>
    <t>加古郡</t>
  </si>
  <si>
    <t>283827</t>
  </si>
  <si>
    <t>稲美町</t>
  </si>
  <si>
    <t>283819</t>
  </si>
  <si>
    <t>多可町</t>
  </si>
  <si>
    <t>多可郡</t>
  </si>
  <si>
    <t>283657</t>
  </si>
  <si>
    <t>猪名川町</t>
  </si>
  <si>
    <t>川辺郡</t>
  </si>
  <si>
    <t>283011</t>
  </si>
  <si>
    <t>たつの市</t>
  </si>
  <si>
    <t>282294</t>
  </si>
  <si>
    <t>加東市</t>
  </si>
  <si>
    <t>282286</t>
  </si>
  <si>
    <t>宍粟市</t>
  </si>
  <si>
    <t>282278</t>
  </si>
  <si>
    <t>淡路市</t>
  </si>
  <si>
    <t>282260</t>
  </si>
  <si>
    <t>朝来市</t>
  </si>
  <si>
    <t>282251</t>
  </si>
  <si>
    <t>南あわじ市</t>
  </si>
  <si>
    <t>282243</t>
  </si>
  <si>
    <t>丹波市</t>
  </si>
  <si>
    <t>282235</t>
  </si>
  <si>
    <t>養父市</t>
  </si>
  <si>
    <t>282227</t>
  </si>
  <si>
    <t>丹波篠山市</t>
    <rPh sb="0" eb="2">
      <t>タンバ</t>
    </rPh>
    <rPh sb="2" eb="5">
      <t>ササヤマシ</t>
    </rPh>
    <phoneticPr fontId="2"/>
  </si>
  <si>
    <t>282219</t>
  </si>
  <si>
    <t>加西市</t>
  </si>
  <si>
    <t>282201</t>
  </si>
  <si>
    <t>三田市</t>
  </si>
  <si>
    <t>282197</t>
  </si>
  <si>
    <t>小野市</t>
  </si>
  <si>
    <t>282189</t>
  </si>
  <si>
    <t>川西市</t>
  </si>
  <si>
    <t>282171</t>
  </si>
  <si>
    <t>高砂市</t>
  </si>
  <si>
    <t>282162</t>
  </si>
  <si>
    <t>三木市</t>
  </si>
  <si>
    <t>282154</t>
  </si>
  <si>
    <t>宝塚市</t>
  </si>
  <si>
    <t>282146</t>
  </si>
  <si>
    <t>西脇市</t>
  </si>
  <si>
    <t>282138</t>
  </si>
  <si>
    <t>赤穂市</t>
  </si>
  <si>
    <t>282120</t>
  </si>
  <si>
    <t>加古川市</t>
  </si>
  <si>
    <t>282103</t>
  </si>
  <si>
    <t>豊岡市</t>
  </si>
  <si>
    <t>282090</t>
  </si>
  <si>
    <t>相生市</t>
  </si>
  <si>
    <t>282081</t>
  </si>
  <si>
    <t>伊丹市</t>
  </si>
  <si>
    <t>282073</t>
  </si>
  <si>
    <t>芦屋市</t>
  </si>
  <si>
    <t>282065</t>
  </si>
  <si>
    <t>洲本市</t>
  </si>
  <si>
    <t>282057</t>
  </si>
  <si>
    <t>西宮市</t>
  </si>
  <si>
    <t>282049</t>
  </si>
  <si>
    <t>明石市</t>
  </si>
  <si>
    <t>282031</t>
  </si>
  <si>
    <t>尼崎市</t>
  </si>
  <si>
    <t>282022</t>
  </si>
  <si>
    <t>姫路市</t>
  </si>
  <si>
    <t>282014</t>
  </si>
  <si>
    <t>神戸市</t>
  </si>
  <si>
    <t>281115</t>
  </si>
  <si>
    <t>281107</t>
  </si>
  <si>
    <t>281093</t>
  </si>
  <si>
    <t>垂水区</t>
  </si>
  <si>
    <t>281085</t>
  </si>
  <si>
    <t>須磨区</t>
  </si>
  <si>
    <t>281077</t>
  </si>
  <si>
    <t>長田区</t>
  </si>
  <si>
    <t>281069</t>
  </si>
  <si>
    <t>兵庫区</t>
  </si>
  <si>
    <t>281051</t>
  </si>
  <si>
    <t>灘区</t>
  </si>
  <si>
    <t>281026</t>
  </si>
  <si>
    <t>東灘区</t>
  </si>
  <si>
    <t>281018</t>
  </si>
  <si>
    <t>千早赤阪村</t>
  </si>
  <si>
    <t>南河内郡</t>
  </si>
  <si>
    <t>大阪府</t>
  </si>
  <si>
    <t>273830</t>
  </si>
  <si>
    <t>河南町</t>
  </si>
  <si>
    <t>273821</t>
  </si>
  <si>
    <t>273813</t>
  </si>
  <si>
    <t>岬町</t>
  </si>
  <si>
    <t>泉南郡</t>
  </si>
  <si>
    <t>273660</t>
  </si>
  <si>
    <t>田尻町</t>
  </si>
  <si>
    <t>273627</t>
  </si>
  <si>
    <t>熊取町</t>
  </si>
  <si>
    <t>273619</t>
  </si>
  <si>
    <t>忠岡町</t>
  </si>
  <si>
    <t>泉北郡</t>
  </si>
  <si>
    <t>273414</t>
  </si>
  <si>
    <t>能勢町</t>
  </si>
  <si>
    <t>豊能郡</t>
  </si>
  <si>
    <t>273228</t>
  </si>
  <si>
    <t>豊能町</t>
  </si>
  <si>
    <t>273210</t>
  </si>
  <si>
    <t>島本町</t>
  </si>
  <si>
    <t>三島郡</t>
  </si>
  <si>
    <t>273015</t>
  </si>
  <si>
    <t>阪南市</t>
  </si>
  <si>
    <t>272329</t>
  </si>
  <si>
    <t>大阪狭山市</t>
  </si>
  <si>
    <t>272311</t>
  </si>
  <si>
    <t>交野市</t>
  </si>
  <si>
    <t>272302</t>
  </si>
  <si>
    <t>四條畷市</t>
  </si>
  <si>
    <t>272299</t>
  </si>
  <si>
    <t>泉南市</t>
  </si>
  <si>
    <t>272281</t>
  </si>
  <si>
    <t>東大阪市</t>
  </si>
  <si>
    <t>272272</t>
  </si>
  <si>
    <t>藤井寺市</t>
  </si>
  <si>
    <t>272264</t>
  </si>
  <si>
    <t>高石市</t>
  </si>
  <si>
    <t>272256</t>
  </si>
  <si>
    <t>摂津市</t>
  </si>
  <si>
    <t>272248</t>
  </si>
  <si>
    <t>門真市</t>
  </si>
  <si>
    <t>272230</t>
  </si>
  <si>
    <t>羽曳野市</t>
  </si>
  <si>
    <t>272221</t>
  </si>
  <si>
    <t>柏原市</t>
  </si>
  <si>
    <t>272213</t>
  </si>
  <si>
    <t>箕面市</t>
  </si>
  <si>
    <t>272205</t>
  </si>
  <si>
    <t>和泉市</t>
  </si>
  <si>
    <t>272191</t>
  </si>
  <si>
    <t>大東市</t>
  </si>
  <si>
    <t>272183</t>
  </si>
  <si>
    <t>松原市</t>
  </si>
  <si>
    <t>272175</t>
  </si>
  <si>
    <t>河内長野市</t>
  </si>
  <si>
    <t>272167</t>
  </si>
  <si>
    <t>寝屋川市</t>
  </si>
  <si>
    <t>272159</t>
  </si>
  <si>
    <t>富田林市</t>
  </si>
  <si>
    <t>272141</t>
  </si>
  <si>
    <t>泉佐野市</t>
  </si>
  <si>
    <t>272132</t>
  </si>
  <si>
    <t>八尾市</t>
  </si>
  <si>
    <t>272124</t>
  </si>
  <si>
    <t>茨木市</t>
  </si>
  <si>
    <t>272116</t>
  </si>
  <si>
    <t>枚方市</t>
  </si>
  <si>
    <t>272108</t>
  </si>
  <si>
    <t>守口市</t>
  </si>
  <si>
    <t>272094</t>
  </si>
  <si>
    <t>貝塚市</t>
  </si>
  <si>
    <t>272086</t>
  </si>
  <si>
    <t>高槻市</t>
  </si>
  <si>
    <t>272078</t>
  </si>
  <si>
    <t>泉大津市</t>
  </si>
  <si>
    <t>272060</t>
  </si>
  <si>
    <t>吹田市</t>
  </si>
  <si>
    <t>272051</t>
  </si>
  <si>
    <t>池田市</t>
  </si>
  <si>
    <t>272043</t>
  </si>
  <si>
    <t>豊中市</t>
  </si>
  <si>
    <t>272035</t>
  </si>
  <si>
    <t>岸和田市</t>
  </si>
  <si>
    <t>272027</t>
  </si>
  <si>
    <t>美原区</t>
  </si>
  <si>
    <t>堺市</t>
  </si>
  <si>
    <t>271471</t>
  </si>
  <si>
    <t>271462</t>
  </si>
  <si>
    <t>271454</t>
  </si>
  <si>
    <t>271446</t>
  </si>
  <si>
    <t>271438</t>
  </si>
  <si>
    <t>271420</t>
  </si>
  <si>
    <t>堺区</t>
  </si>
  <si>
    <t>271411</t>
  </si>
  <si>
    <t>大阪市</t>
  </si>
  <si>
    <t>271284</t>
  </si>
  <si>
    <t>271276</t>
  </si>
  <si>
    <t>平野区</t>
  </si>
  <si>
    <t>271268</t>
  </si>
  <si>
    <t>住之江区</t>
  </si>
  <si>
    <t>271250</t>
  </si>
  <si>
    <t>鶴見区</t>
  </si>
  <si>
    <t>271241</t>
  </si>
  <si>
    <t>淀川区</t>
  </si>
  <si>
    <t>271233</t>
  </si>
  <si>
    <t>西成区</t>
  </si>
  <si>
    <t>271225</t>
  </si>
  <si>
    <t>東住吉区</t>
  </si>
  <si>
    <t>271217</t>
  </si>
  <si>
    <t>住吉区</t>
  </si>
  <si>
    <t>271209</t>
  </si>
  <si>
    <t>阿倍野区</t>
  </si>
  <si>
    <t>271195</t>
  </si>
  <si>
    <t>城東区</t>
  </si>
  <si>
    <t>271187</t>
  </si>
  <si>
    <t>旭区</t>
  </si>
  <si>
    <t>271179</t>
  </si>
  <si>
    <t>生野区</t>
  </si>
  <si>
    <t>271161</t>
  </si>
  <si>
    <t>東成区</t>
  </si>
  <si>
    <t>271152</t>
  </si>
  <si>
    <t>東淀川区</t>
  </si>
  <si>
    <t>271144</t>
  </si>
  <si>
    <t>西淀川区</t>
  </si>
  <si>
    <t>271136</t>
  </si>
  <si>
    <t>浪速区</t>
  </si>
  <si>
    <t>271110</t>
  </si>
  <si>
    <t>天王寺区</t>
  </si>
  <si>
    <t>271098</t>
  </si>
  <si>
    <t>大正区</t>
  </si>
  <si>
    <t>271080</t>
  </si>
  <si>
    <t>港区</t>
  </si>
  <si>
    <t>271071</t>
  </si>
  <si>
    <t>271063</t>
  </si>
  <si>
    <t>此花区</t>
  </si>
  <si>
    <t>271047</t>
  </si>
  <si>
    <t>福島区</t>
  </si>
  <si>
    <t>271039</t>
  </si>
  <si>
    <t>都島区</t>
  </si>
  <si>
    <t>271021</t>
  </si>
  <si>
    <t>与謝野町</t>
  </si>
  <si>
    <t>与謝郡</t>
  </si>
  <si>
    <t>京都府</t>
  </si>
  <si>
    <t>264652</t>
  </si>
  <si>
    <t>伊根町</t>
  </si>
  <si>
    <t>264636</t>
  </si>
  <si>
    <t>京丹波町</t>
  </si>
  <si>
    <t>船井郡</t>
  </si>
  <si>
    <t>264075</t>
  </si>
  <si>
    <t>南山城村</t>
  </si>
  <si>
    <t>相楽郡</t>
  </si>
  <si>
    <t>263672</t>
  </si>
  <si>
    <t>精華町</t>
  </si>
  <si>
    <t>263664</t>
  </si>
  <si>
    <t>和束町</t>
  </si>
  <si>
    <t>263656</t>
  </si>
  <si>
    <t>笠置町</t>
  </si>
  <si>
    <t>263648</t>
  </si>
  <si>
    <t>宇治田原町</t>
  </si>
  <si>
    <t>綴喜郡</t>
  </si>
  <si>
    <t>263443</t>
  </si>
  <si>
    <t>井手町</t>
  </si>
  <si>
    <t>263435</t>
  </si>
  <si>
    <t>久御山町</t>
  </si>
  <si>
    <t>久世郡</t>
  </si>
  <si>
    <t>263222</t>
  </si>
  <si>
    <t>大山崎町</t>
  </si>
  <si>
    <t>乙訓郡</t>
  </si>
  <si>
    <t>263036</t>
  </si>
  <si>
    <t>木津川市</t>
  </si>
  <si>
    <t>262145</t>
  </si>
  <si>
    <t>南丹市</t>
  </si>
  <si>
    <t>262137</t>
  </si>
  <si>
    <t>京丹後市</t>
  </si>
  <si>
    <t>262129</t>
  </si>
  <si>
    <t>京田辺市</t>
  </si>
  <si>
    <t>262111</t>
  </si>
  <si>
    <t>八幡市</t>
  </si>
  <si>
    <t>262102</t>
  </si>
  <si>
    <t>長岡京市</t>
  </si>
  <si>
    <t>262099</t>
  </si>
  <si>
    <t>向日市</t>
  </si>
  <si>
    <t>262081</t>
  </si>
  <si>
    <t>城陽市</t>
  </si>
  <si>
    <t>262072</t>
  </si>
  <si>
    <t>亀岡市</t>
  </si>
  <si>
    <t>262064</t>
  </si>
  <si>
    <t>宮津市</t>
  </si>
  <si>
    <t>262056</t>
  </si>
  <si>
    <t>宇治市</t>
  </si>
  <si>
    <t>262048</t>
  </si>
  <si>
    <t>綾部市</t>
  </si>
  <si>
    <t>262030</t>
  </si>
  <si>
    <t>舞鶴市</t>
  </si>
  <si>
    <t>262021</t>
  </si>
  <si>
    <t>福知山市</t>
  </si>
  <si>
    <t>262013</t>
  </si>
  <si>
    <t>西京区</t>
  </si>
  <si>
    <t>京都市</t>
  </si>
  <si>
    <t>261114</t>
  </si>
  <si>
    <t>山科区</t>
  </si>
  <si>
    <t>261106</t>
  </si>
  <si>
    <t>伏見区</t>
  </si>
  <si>
    <t>261092</t>
  </si>
  <si>
    <t>右京区</t>
  </si>
  <si>
    <t>261084</t>
  </si>
  <si>
    <t>261076</t>
  </si>
  <si>
    <t>下京区</t>
  </si>
  <si>
    <t>261068</t>
  </si>
  <si>
    <t>東山区</t>
  </si>
  <si>
    <t>261050</t>
  </si>
  <si>
    <t>中京区</t>
  </si>
  <si>
    <t>261041</t>
  </si>
  <si>
    <t>左京区</t>
  </si>
  <si>
    <t>261033</t>
  </si>
  <si>
    <t>上京区</t>
  </si>
  <si>
    <t>261025</t>
  </si>
  <si>
    <t>261017</t>
  </si>
  <si>
    <t>多賀町</t>
  </si>
  <si>
    <t>犬上郡</t>
  </si>
  <si>
    <t>滋賀県</t>
  </si>
  <si>
    <t>254436</t>
  </si>
  <si>
    <t>甲良町</t>
  </si>
  <si>
    <t>254428</t>
  </si>
  <si>
    <t>豊郷町</t>
  </si>
  <si>
    <t>254410</t>
  </si>
  <si>
    <t>愛荘町</t>
  </si>
  <si>
    <t>愛知郡</t>
  </si>
  <si>
    <t>254258</t>
  </si>
  <si>
    <t>竜王町</t>
  </si>
  <si>
    <t>蒲生郡</t>
  </si>
  <si>
    <t>253847</t>
  </si>
  <si>
    <t>253839</t>
  </si>
  <si>
    <t>米原市</t>
  </si>
  <si>
    <t>252140</t>
  </si>
  <si>
    <t>東近江市</t>
  </si>
  <si>
    <t>252131</t>
  </si>
  <si>
    <t>高島市</t>
  </si>
  <si>
    <t>252123</t>
  </si>
  <si>
    <t>湖南市</t>
  </si>
  <si>
    <t>252115</t>
  </si>
  <si>
    <t>野洲市</t>
  </si>
  <si>
    <t>252107</t>
  </si>
  <si>
    <t>甲賀市</t>
  </si>
  <si>
    <t>252093</t>
  </si>
  <si>
    <t>栗東市</t>
  </si>
  <si>
    <t>252085</t>
  </si>
  <si>
    <t>守山市</t>
  </si>
  <si>
    <t>252077</t>
  </si>
  <si>
    <t>草津市</t>
  </si>
  <si>
    <t>252069</t>
  </si>
  <si>
    <t>近江八幡市</t>
  </si>
  <si>
    <t>252042</t>
  </si>
  <si>
    <t>長浜市</t>
  </si>
  <si>
    <t>252034</t>
  </si>
  <si>
    <t>彦根市</t>
  </si>
  <si>
    <t>252026</t>
  </si>
  <si>
    <t>大津市</t>
  </si>
  <si>
    <t>252018</t>
  </si>
  <si>
    <t>紀宝町</t>
  </si>
  <si>
    <t>南牟婁郡</t>
  </si>
  <si>
    <t>三重県</t>
  </si>
  <si>
    <t>245623</t>
  </si>
  <si>
    <t>御浜町</t>
  </si>
  <si>
    <t>245615</t>
  </si>
  <si>
    <t>紀北町</t>
  </si>
  <si>
    <t>北牟婁郡</t>
  </si>
  <si>
    <t>245437</t>
  </si>
  <si>
    <t>南伊勢町</t>
  </si>
  <si>
    <t>度会郡</t>
  </si>
  <si>
    <t>244724</t>
  </si>
  <si>
    <t>大紀町</t>
  </si>
  <si>
    <t>244716</t>
  </si>
  <si>
    <t>度会町</t>
  </si>
  <si>
    <t>244708</t>
  </si>
  <si>
    <t>玉城町</t>
  </si>
  <si>
    <t>244619</t>
  </si>
  <si>
    <t>大台町</t>
  </si>
  <si>
    <t>多気郡</t>
  </si>
  <si>
    <t>244431</t>
  </si>
  <si>
    <t>明和町</t>
  </si>
  <si>
    <t>244422</t>
  </si>
  <si>
    <t>多気町</t>
  </si>
  <si>
    <t>244414</t>
  </si>
  <si>
    <t>川越町</t>
  </si>
  <si>
    <t>三重郡</t>
  </si>
  <si>
    <t>243442</t>
  </si>
  <si>
    <t>朝日町</t>
  </si>
  <si>
    <t>243434</t>
  </si>
  <si>
    <t>菰野町</t>
  </si>
  <si>
    <t>243418</t>
  </si>
  <si>
    <t>東員町</t>
  </si>
  <si>
    <t>員弁郡</t>
  </si>
  <si>
    <t>243248</t>
  </si>
  <si>
    <t>木曽岬町</t>
  </si>
  <si>
    <t>桑名郡</t>
  </si>
  <si>
    <t>243035</t>
  </si>
  <si>
    <t>伊賀市</t>
  </si>
  <si>
    <t>242161</t>
  </si>
  <si>
    <t>志摩市</t>
  </si>
  <si>
    <t>242152</t>
  </si>
  <si>
    <t>いなべ市</t>
  </si>
  <si>
    <t>242144</t>
  </si>
  <si>
    <t>熊野市</t>
  </si>
  <si>
    <t>242128</t>
  </si>
  <si>
    <t>鳥羽市</t>
  </si>
  <si>
    <t>242110</t>
  </si>
  <si>
    <t>亀山市</t>
  </si>
  <si>
    <t>242101</t>
  </si>
  <si>
    <t>尾鷲市</t>
  </si>
  <si>
    <t>242098</t>
  </si>
  <si>
    <t>名張市</t>
  </si>
  <si>
    <t>242080</t>
  </si>
  <si>
    <t>鈴鹿市</t>
  </si>
  <si>
    <t>242071</t>
  </si>
  <si>
    <t>桑名市</t>
  </si>
  <si>
    <t>242055</t>
  </si>
  <si>
    <t>松阪市</t>
  </si>
  <si>
    <t>242047</t>
  </si>
  <si>
    <t>伊勢市</t>
  </si>
  <si>
    <t>242039</t>
  </si>
  <si>
    <t>四日市市</t>
  </si>
  <si>
    <t>242021</t>
  </si>
  <si>
    <t>津市</t>
  </si>
  <si>
    <t>242012</t>
  </si>
  <si>
    <t>豊根村</t>
  </si>
  <si>
    <t>北設楽郡</t>
  </si>
  <si>
    <t>愛知県</t>
  </si>
  <si>
    <t>235636</t>
  </si>
  <si>
    <t>東栄町</t>
  </si>
  <si>
    <t>235628</t>
  </si>
  <si>
    <t>設楽町</t>
  </si>
  <si>
    <t>235610</t>
  </si>
  <si>
    <t>幸田町</t>
  </si>
  <si>
    <t>額田郡</t>
  </si>
  <si>
    <t>235016</t>
  </si>
  <si>
    <t>武豊町</t>
  </si>
  <si>
    <t>知多郡</t>
  </si>
  <si>
    <t>234478</t>
  </si>
  <si>
    <t>234460</t>
  </si>
  <si>
    <t>南知多町</t>
  </si>
  <si>
    <t>234451</t>
  </si>
  <si>
    <t>東浦町</t>
  </si>
  <si>
    <t>234427</t>
  </si>
  <si>
    <t>阿久比町</t>
  </si>
  <si>
    <t>234419</t>
  </si>
  <si>
    <t>飛島村</t>
  </si>
  <si>
    <t>234273</t>
  </si>
  <si>
    <t>蟹江町</t>
  </si>
  <si>
    <t>234257</t>
  </si>
  <si>
    <t>大治町</t>
  </si>
  <si>
    <t>234249</t>
  </si>
  <si>
    <t>扶桑町</t>
  </si>
  <si>
    <t>丹羽郡</t>
  </si>
  <si>
    <t>233625</t>
  </si>
  <si>
    <t>大口町</t>
  </si>
  <si>
    <t>233617</t>
  </si>
  <si>
    <t>豊山町</t>
  </si>
  <si>
    <t>西春日井郡</t>
  </si>
  <si>
    <t>233421</t>
  </si>
  <si>
    <t>東郷町</t>
  </si>
  <si>
    <t>233021</t>
  </si>
  <si>
    <t>長久手市</t>
  </si>
  <si>
    <t>232386</t>
  </si>
  <si>
    <t>あま市</t>
  </si>
  <si>
    <t>232378</t>
  </si>
  <si>
    <t>みよし市</t>
  </si>
  <si>
    <t>232360</t>
  </si>
  <si>
    <t>弥富市</t>
  </si>
  <si>
    <t>232351</t>
  </si>
  <si>
    <t>北名古屋市</t>
  </si>
  <si>
    <t>232343</t>
  </si>
  <si>
    <t>清須市</t>
  </si>
  <si>
    <t>232335</t>
  </si>
  <si>
    <t>愛西市</t>
  </si>
  <si>
    <t>232327</t>
  </si>
  <si>
    <t>田原市</t>
  </si>
  <si>
    <t>232319</t>
  </si>
  <si>
    <t>日進市</t>
  </si>
  <si>
    <t>232301</t>
  </si>
  <si>
    <t>豊明市</t>
  </si>
  <si>
    <t>232297</t>
  </si>
  <si>
    <t>岩倉市</t>
  </si>
  <si>
    <t>232289</t>
  </si>
  <si>
    <t>高浜市</t>
  </si>
  <si>
    <t>232271</t>
  </si>
  <si>
    <t>尾張旭市</t>
  </si>
  <si>
    <t>232262</t>
  </si>
  <si>
    <t>知立市</t>
  </si>
  <si>
    <t>232254</t>
  </si>
  <si>
    <t>知多市</t>
  </si>
  <si>
    <t>232246</t>
  </si>
  <si>
    <t>大府市</t>
  </si>
  <si>
    <t>232238</t>
  </si>
  <si>
    <t>東海市</t>
  </si>
  <si>
    <t>232220</t>
  </si>
  <si>
    <t>新城市</t>
  </si>
  <si>
    <t>232211</t>
  </si>
  <si>
    <t>稲沢市</t>
  </si>
  <si>
    <t>232203</t>
  </si>
  <si>
    <t>小牧市</t>
  </si>
  <si>
    <t>232190</t>
  </si>
  <si>
    <t>江南市</t>
  </si>
  <si>
    <t>232173</t>
  </si>
  <si>
    <t>常滑市</t>
  </si>
  <si>
    <t>232165</t>
  </si>
  <si>
    <t>犬山市</t>
  </si>
  <si>
    <t>232157</t>
  </si>
  <si>
    <t>蒲郡市</t>
  </si>
  <si>
    <t>232149</t>
  </si>
  <si>
    <t>西尾市</t>
  </si>
  <si>
    <t>232131</t>
  </si>
  <si>
    <t>安城市</t>
  </si>
  <si>
    <t>232122</t>
  </si>
  <si>
    <t>豊田市</t>
  </si>
  <si>
    <t>232114</t>
  </si>
  <si>
    <t>刈谷市</t>
  </si>
  <si>
    <t>232106</t>
  </si>
  <si>
    <t>碧南市</t>
  </si>
  <si>
    <t>232092</t>
  </si>
  <si>
    <t>津島市</t>
  </si>
  <si>
    <t>232084</t>
  </si>
  <si>
    <t>豊川市</t>
  </si>
  <si>
    <t>232076</t>
  </si>
  <si>
    <t>春日井市</t>
  </si>
  <si>
    <t>232068</t>
  </si>
  <si>
    <t>半田市</t>
  </si>
  <si>
    <t>232050</t>
  </si>
  <si>
    <t>瀬戸市</t>
  </si>
  <si>
    <t>232041</t>
  </si>
  <si>
    <t>一宮市</t>
  </si>
  <si>
    <t>232033</t>
  </si>
  <si>
    <t>岡崎市</t>
  </si>
  <si>
    <t>232025</t>
  </si>
  <si>
    <t>豊橋市</t>
  </si>
  <si>
    <t>232017</t>
  </si>
  <si>
    <t>天白区</t>
  </si>
  <si>
    <t>名古屋市</t>
  </si>
  <si>
    <t>231169</t>
  </si>
  <si>
    <t>名東区</t>
  </si>
  <si>
    <t>231151</t>
  </si>
  <si>
    <t>緑区</t>
  </si>
  <si>
    <t>231142</t>
  </si>
  <si>
    <t>守山区</t>
  </si>
  <si>
    <t>231134</t>
  </si>
  <si>
    <t>231126</t>
  </si>
  <si>
    <t>231118</t>
  </si>
  <si>
    <t>中川区</t>
  </si>
  <si>
    <t>231100</t>
  </si>
  <si>
    <t>熱田区</t>
  </si>
  <si>
    <t>231096</t>
  </si>
  <si>
    <t>瑞穂区</t>
  </si>
  <si>
    <t>231088</t>
  </si>
  <si>
    <t>昭和区</t>
  </si>
  <si>
    <t>231070</t>
  </si>
  <si>
    <t>231061</t>
  </si>
  <si>
    <t>中村区</t>
  </si>
  <si>
    <t>231053</t>
  </si>
  <si>
    <t>231045</t>
  </si>
  <si>
    <t>231037</t>
  </si>
  <si>
    <t>231029</t>
  </si>
  <si>
    <t>千種区</t>
  </si>
  <si>
    <t>231011</t>
  </si>
  <si>
    <t>森町</t>
  </si>
  <si>
    <t>周智郡</t>
  </si>
  <si>
    <t>静岡県</t>
  </si>
  <si>
    <t>224618</t>
  </si>
  <si>
    <t>川根本町</t>
  </si>
  <si>
    <t>榛原郡</t>
  </si>
  <si>
    <t>224294</t>
  </si>
  <si>
    <t>吉田町</t>
  </si>
  <si>
    <t>224243</t>
  </si>
  <si>
    <t>小山町</t>
  </si>
  <si>
    <t>駿東郡</t>
  </si>
  <si>
    <t>223441</t>
  </si>
  <si>
    <t>長泉町</t>
  </si>
  <si>
    <t>223425</t>
  </si>
  <si>
    <t>清水町</t>
  </si>
  <si>
    <t>223417</t>
  </si>
  <si>
    <t>函南町</t>
  </si>
  <si>
    <t>田方郡</t>
  </si>
  <si>
    <t>223255</t>
  </si>
  <si>
    <t>西伊豆町</t>
  </si>
  <si>
    <t>賀茂郡</t>
  </si>
  <si>
    <t>223069</t>
  </si>
  <si>
    <t>松崎町</t>
  </si>
  <si>
    <t>223051</t>
  </si>
  <si>
    <t>南伊豆町</t>
  </si>
  <si>
    <t>223042</t>
  </si>
  <si>
    <t>河津町</t>
  </si>
  <si>
    <t>223026</t>
  </si>
  <si>
    <t>東伊豆町</t>
  </si>
  <si>
    <t>223018</t>
  </si>
  <si>
    <t>牧之原市</t>
  </si>
  <si>
    <t>222267</t>
  </si>
  <si>
    <t>伊豆の国市</t>
  </si>
  <si>
    <t>222259</t>
  </si>
  <si>
    <t>菊川市</t>
  </si>
  <si>
    <t>222241</t>
  </si>
  <si>
    <t>御前崎市</t>
  </si>
  <si>
    <t>222232</t>
  </si>
  <si>
    <t>伊豆市</t>
  </si>
  <si>
    <t>222224</t>
  </si>
  <si>
    <t>湖西市</t>
  </si>
  <si>
    <t>222216</t>
  </si>
  <si>
    <t>裾野市</t>
  </si>
  <si>
    <t>222208</t>
  </si>
  <si>
    <t>下田市</t>
  </si>
  <si>
    <t>222194</t>
  </si>
  <si>
    <t>袋井市</t>
  </si>
  <si>
    <t>222160</t>
  </si>
  <si>
    <t>御殿場市</t>
  </si>
  <si>
    <t>222151</t>
  </si>
  <si>
    <t>藤枝市</t>
  </si>
  <si>
    <t>222143</t>
  </si>
  <si>
    <t>掛川市</t>
  </si>
  <si>
    <t>222135</t>
  </si>
  <si>
    <t>焼津市</t>
  </si>
  <si>
    <t>222127</t>
  </si>
  <si>
    <t>磐田市</t>
  </si>
  <si>
    <t>222119</t>
  </si>
  <si>
    <t>富士市</t>
  </si>
  <si>
    <t>222101</t>
  </si>
  <si>
    <t>島田市</t>
  </si>
  <si>
    <t>222097</t>
  </si>
  <si>
    <t>伊東市</t>
  </si>
  <si>
    <t>222089</t>
  </si>
  <si>
    <t>富士宮市</t>
  </si>
  <si>
    <t>222071</t>
  </si>
  <si>
    <t>三島市</t>
  </si>
  <si>
    <t>222062</t>
  </si>
  <si>
    <t>熱海市</t>
  </si>
  <si>
    <t>222054</t>
  </si>
  <si>
    <t>沼津市</t>
  </si>
  <si>
    <t>222038</t>
  </si>
  <si>
    <t>天竜区</t>
  </si>
  <si>
    <t>浜松市</t>
  </si>
  <si>
    <t>221376</t>
  </si>
  <si>
    <t>浜北区</t>
  </si>
  <si>
    <t>221368</t>
  </si>
  <si>
    <t>221350</t>
  </si>
  <si>
    <t>221341</t>
  </si>
  <si>
    <t>221333</t>
  </si>
  <si>
    <t>221325</t>
  </si>
  <si>
    <t>221317</t>
  </si>
  <si>
    <t>清水区</t>
  </si>
  <si>
    <t>静岡市</t>
  </si>
  <si>
    <t>221031</t>
  </si>
  <si>
    <t>駿河区</t>
  </si>
  <si>
    <t>221023</t>
  </si>
  <si>
    <t>葵区</t>
  </si>
  <si>
    <t>221015</t>
  </si>
  <si>
    <t>白川村</t>
  </si>
  <si>
    <t>大野郡</t>
  </si>
  <si>
    <t>岐阜県</t>
  </si>
  <si>
    <t>216046</t>
  </si>
  <si>
    <t>御嵩町</t>
  </si>
  <si>
    <t>可児郡</t>
  </si>
  <si>
    <t>215210</t>
  </si>
  <si>
    <t>東白川村</t>
  </si>
  <si>
    <t>加茂郡</t>
  </si>
  <si>
    <t>215074</t>
  </si>
  <si>
    <t>白川町</t>
  </si>
  <si>
    <t>215066</t>
  </si>
  <si>
    <t>八百津町</t>
  </si>
  <si>
    <t>215058</t>
  </si>
  <si>
    <t>七宗町</t>
  </si>
  <si>
    <t>215040</t>
  </si>
  <si>
    <t>川辺町</t>
  </si>
  <si>
    <t>215031</t>
  </si>
  <si>
    <t>富加町</t>
  </si>
  <si>
    <t>215023</t>
  </si>
  <si>
    <t>坂祝町</t>
  </si>
  <si>
    <t>215015</t>
  </si>
  <si>
    <t>北方町</t>
  </si>
  <si>
    <t>本巣郡</t>
  </si>
  <si>
    <t>214213</t>
  </si>
  <si>
    <t>池田町</t>
  </si>
  <si>
    <t>揖斐郡</t>
  </si>
  <si>
    <t>214043</t>
  </si>
  <si>
    <t>大野町</t>
  </si>
  <si>
    <t>214035</t>
  </si>
  <si>
    <t>揖斐川町</t>
  </si>
  <si>
    <t>214019</t>
  </si>
  <si>
    <t>安八町</t>
  </si>
  <si>
    <t>安八郡</t>
  </si>
  <si>
    <t>213837</t>
  </si>
  <si>
    <t>輪之内町</t>
  </si>
  <si>
    <t>213829</t>
  </si>
  <si>
    <t>神戸町</t>
  </si>
  <si>
    <t>213811</t>
  </si>
  <si>
    <t>関ケ原町</t>
  </si>
  <si>
    <t>不破郡</t>
  </si>
  <si>
    <t>213624</t>
  </si>
  <si>
    <t>垂井町</t>
  </si>
  <si>
    <t>213616</t>
  </si>
  <si>
    <t>養老町</t>
  </si>
  <si>
    <t>養老郡</t>
  </si>
  <si>
    <t>213411</t>
  </si>
  <si>
    <t>笠松町</t>
  </si>
  <si>
    <t>羽島郡</t>
  </si>
  <si>
    <t>213039</t>
  </si>
  <si>
    <t>岐南町</t>
  </si>
  <si>
    <t>213021</t>
  </si>
  <si>
    <t>海津市</t>
  </si>
  <si>
    <t>212211</t>
  </si>
  <si>
    <t>下呂市</t>
  </si>
  <si>
    <t>212202</t>
  </si>
  <si>
    <t>郡上市</t>
  </si>
  <si>
    <t>212199</t>
  </si>
  <si>
    <t>本巣市</t>
  </si>
  <si>
    <t>212181</t>
  </si>
  <si>
    <t>飛騨市</t>
  </si>
  <si>
    <t>212172</t>
  </si>
  <si>
    <t>瑞穂市</t>
  </si>
  <si>
    <t>212164</t>
  </si>
  <si>
    <t>山県市</t>
  </si>
  <si>
    <t>212156</t>
  </si>
  <si>
    <t>可児市</t>
  </si>
  <si>
    <t>212148</t>
  </si>
  <si>
    <t>各務原市</t>
  </si>
  <si>
    <t>212130</t>
  </si>
  <si>
    <t>土岐市</t>
  </si>
  <si>
    <t>212121</t>
  </si>
  <si>
    <t>美濃加茂市</t>
  </si>
  <si>
    <t>212113</t>
  </si>
  <si>
    <t>恵那市</t>
  </si>
  <si>
    <t>212105</t>
  </si>
  <si>
    <t>羽島市</t>
  </si>
  <si>
    <t>212091</t>
  </si>
  <si>
    <t>瑞浪市</t>
  </si>
  <si>
    <t>212083</t>
  </si>
  <si>
    <t>美濃市</t>
  </si>
  <si>
    <t>212075</t>
  </si>
  <si>
    <t>中津川市</t>
  </si>
  <si>
    <t>212067</t>
  </si>
  <si>
    <t>関市</t>
  </si>
  <si>
    <t>212059</t>
  </si>
  <si>
    <t>多治見市</t>
  </si>
  <si>
    <t>212041</t>
  </si>
  <si>
    <t>高山市</t>
  </si>
  <si>
    <t>212032</t>
  </si>
  <si>
    <t>大垣市</t>
  </si>
  <si>
    <t>212024</t>
  </si>
  <si>
    <t>岐阜市</t>
  </si>
  <si>
    <t>212016</t>
  </si>
  <si>
    <t>栄村</t>
  </si>
  <si>
    <t>下水内郡</t>
  </si>
  <si>
    <t>長野県</t>
  </si>
  <si>
    <t>206024</t>
  </si>
  <si>
    <t>飯綱町</t>
  </si>
  <si>
    <t>上水内郡</t>
  </si>
  <si>
    <t>205907</t>
  </si>
  <si>
    <t>小川村</t>
  </si>
  <si>
    <t>205885</t>
  </si>
  <si>
    <t>信濃町</t>
  </si>
  <si>
    <t>205834</t>
  </si>
  <si>
    <t>野沢温泉村</t>
  </si>
  <si>
    <t>下高井郡</t>
  </si>
  <si>
    <t>205630</t>
  </si>
  <si>
    <t>木島平村</t>
  </si>
  <si>
    <t>205621</t>
  </si>
  <si>
    <t>山ノ内町</t>
  </si>
  <si>
    <t>205613</t>
  </si>
  <si>
    <t>高山村</t>
  </si>
  <si>
    <t>上高井郡</t>
  </si>
  <si>
    <t>205435</t>
  </si>
  <si>
    <t>小布施町</t>
  </si>
  <si>
    <t>205419</t>
  </si>
  <si>
    <t>坂城町</t>
  </si>
  <si>
    <t>埴科郡</t>
  </si>
  <si>
    <t>205214</t>
  </si>
  <si>
    <t>小谷村</t>
  </si>
  <si>
    <t>北安曇郡</t>
  </si>
  <si>
    <t>204862</t>
  </si>
  <si>
    <t>白馬村</t>
  </si>
  <si>
    <t>204854</t>
  </si>
  <si>
    <t>松川村</t>
  </si>
  <si>
    <t>204820</t>
  </si>
  <si>
    <t>204811</t>
  </si>
  <si>
    <t>筑北村</t>
  </si>
  <si>
    <t>東筑摩郡</t>
  </si>
  <si>
    <t>204528</t>
  </si>
  <si>
    <t>朝日村</t>
  </si>
  <si>
    <t>204510</t>
  </si>
  <si>
    <t>山形村</t>
  </si>
  <si>
    <t>204501</t>
  </si>
  <si>
    <t>生坂村</t>
  </si>
  <si>
    <t>204480</t>
  </si>
  <si>
    <t>麻績村</t>
  </si>
  <si>
    <t>204463</t>
  </si>
  <si>
    <t>木曽町</t>
  </si>
  <si>
    <t>木曽郡</t>
  </si>
  <si>
    <t>204323</t>
  </si>
  <si>
    <t>大桑村</t>
  </si>
  <si>
    <t>204307</t>
  </si>
  <si>
    <t>王滝村</t>
  </si>
  <si>
    <t>204293</t>
  </si>
  <si>
    <t>木祖村</t>
  </si>
  <si>
    <t>204251</t>
  </si>
  <si>
    <t>南木曽町</t>
  </si>
  <si>
    <t>204234</t>
  </si>
  <si>
    <t>上松町</t>
  </si>
  <si>
    <t>204226</t>
  </si>
  <si>
    <t>大鹿村</t>
  </si>
  <si>
    <t>下伊那郡</t>
  </si>
  <si>
    <t>204170</t>
  </si>
  <si>
    <t>豊丘村</t>
  </si>
  <si>
    <t>204161</t>
  </si>
  <si>
    <t>喬木村</t>
  </si>
  <si>
    <t>204153</t>
  </si>
  <si>
    <t>泰阜村</t>
  </si>
  <si>
    <t>204145</t>
  </si>
  <si>
    <t>天龍村</t>
  </si>
  <si>
    <t>204137</t>
  </si>
  <si>
    <t>売木村</t>
  </si>
  <si>
    <t>204129</t>
  </si>
  <si>
    <t>下條村</t>
  </si>
  <si>
    <t>204111</t>
  </si>
  <si>
    <t>根羽村</t>
  </si>
  <si>
    <t>204102</t>
  </si>
  <si>
    <t>平谷村</t>
  </si>
  <si>
    <t>204099</t>
  </si>
  <si>
    <t>阿智村</t>
  </si>
  <si>
    <t>204072</t>
  </si>
  <si>
    <t>阿南町</t>
  </si>
  <si>
    <t>204048</t>
  </si>
  <si>
    <t>204030</t>
  </si>
  <si>
    <t>松川町</t>
  </si>
  <si>
    <t>204021</t>
  </si>
  <si>
    <t>宮田村</t>
  </si>
  <si>
    <t>上伊那郡</t>
  </si>
  <si>
    <t>203882</t>
  </si>
  <si>
    <t>中川村</t>
  </si>
  <si>
    <t>203866</t>
  </si>
  <si>
    <t>南箕輪村</t>
  </si>
  <si>
    <t>203858</t>
  </si>
  <si>
    <t>飯島町</t>
  </si>
  <si>
    <t>203840</t>
  </si>
  <si>
    <t>箕輪町</t>
  </si>
  <si>
    <t>203831</t>
  </si>
  <si>
    <t>辰野町</t>
  </si>
  <si>
    <t>203823</t>
  </si>
  <si>
    <t>原村</t>
  </si>
  <si>
    <t>諏訪郡</t>
  </si>
  <si>
    <t>203637</t>
  </si>
  <si>
    <t>富士見町</t>
  </si>
  <si>
    <t>203629</t>
  </si>
  <si>
    <t>下諏訪町</t>
  </si>
  <si>
    <t>203611</t>
  </si>
  <si>
    <t>長和町</t>
  </si>
  <si>
    <t>小県郡</t>
  </si>
  <si>
    <t>203505</t>
  </si>
  <si>
    <t>青木村</t>
  </si>
  <si>
    <t>203491</t>
  </si>
  <si>
    <t>立科町</t>
  </si>
  <si>
    <t>北佐久郡</t>
  </si>
  <si>
    <t>203246</t>
  </si>
  <si>
    <t>御代田町</t>
  </si>
  <si>
    <t>203238</t>
  </si>
  <si>
    <t>軽井沢町</t>
  </si>
  <si>
    <t>203211</t>
  </si>
  <si>
    <t>佐久穂町</t>
  </si>
  <si>
    <t>南佐久郡</t>
  </si>
  <si>
    <t>203092</t>
  </si>
  <si>
    <t>北相木村</t>
  </si>
  <si>
    <t>203076</t>
  </si>
  <si>
    <t>南相木村</t>
  </si>
  <si>
    <t>203068</t>
  </si>
  <si>
    <t>南牧村</t>
  </si>
  <si>
    <t>203050</t>
  </si>
  <si>
    <t>203041</t>
  </si>
  <si>
    <t>小海町</t>
  </si>
  <si>
    <t>203033</t>
  </si>
  <si>
    <t>安曇野市</t>
  </si>
  <si>
    <t>202207</t>
  </si>
  <si>
    <t>東御市</t>
  </si>
  <si>
    <t>202193</t>
  </si>
  <si>
    <t>千曲市</t>
  </si>
  <si>
    <t>202185</t>
  </si>
  <si>
    <t>佐久市</t>
  </si>
  <si>
    <t>202177</t>
  </si>
  <si>
    <t>塩尻市</t>
  </si>
  <si>
    <t>202151</t>
  </si>
  <si>
    <t>茅野市</t>
  </si>
  <si>
    <t>202142</t>
  </si>
  <si>
    <t>飯山市</t>
  </si>
  <si>
    <t>202134</t>
  </si>
  <si>
    <t>大町市</t>
  </si>
  <si>
    <t>202126</t>
  </si>
  <si>
    <t>中野市</t>
  </si>
  <si>
    <t>202118</t>
  </si>
  <si>
    <t>駒ヶ根市</t>
  </si>
  <si>
    <t>202100</t>
  </si>
  <si>
    <t>伊那市</t>
  </si>
  <si>
    <t>202096</t>
  </si>
  <si>
    <t>小諸市</t>
  </si>
  <si>
    <t>202088</t>
  </si>
  <si>
    <t>須坂市</t>
  </si>
  <si>
    <t>202070</t>
  </si>
  <si>
    <t>諏訪市</t>
  </si>
  <si>
    <t>202061</t>
  </si>
  <si>
    <t>飯田市</t>
  </si>
  <si>
    <t>202053</t>
  </si>
  <si>
    <t>岡谷市</t>
  </si>
  <si>
    <t>202045</t>
  </si>
  <si>
    <t>上田市</t>
  </si>
  <si>
    <t>202037</t>
  </si>
  <si>
    <t>松本市</t>
  </si>
  <si>
    <t>202029</t>
  </si>
  <si>
    <t>長野市</t>
  </si>
  <si>
    <t>202011</t>
  </si>
  <si>
    <t>丹波山村</t>
  </si>
  <si>
    <t>北都留郡</t>
  </si>
  <si>
    <t>山梨県</t>
  </si>
  <si>
    <t>194433</t>
  </si>
  <si>
    <t>小菅村</t>
  </si>
  <si>
    <t>194425</t>
  </si>
  <si>
    <t>富士河口湖町</t>
  </si>
  <si>
    <t>南都留郡</t>
  </si>
  <si>
    <t>194301</t>
  </si>
  <si>
    <t>鳴沢村</t>
  </si>
  <si>
    <t>194298</t>
  </si>
  <si>
    <t>山中湖村</t>
  </si>
  <si>
    <t>194255</t>
  </si>
  <si>
    <t>忍野村</t>
  </si>
  <si>
    <t>194247</t>
  </si>
  <si>
    <t>西桂町</t>
  </si>
  <si>
    <t>194239</t>
  </si>
  <si>
    <t>道志村</t>
  </si>
  <si>
    <t>194221</t>
  </si>
  <si>
    <t>昭和町</t>
  </si>
  <si>
    <t>中巨摩郡</t>
  </si>
  <si>
    <t>193844</t>
  </si>
  <si>
    <t>富士川町</t>
  </si>
  <si>
    <t>南巨摩郡</t>
  </si>
  <si>
    <t>193682</t>
  </si>
  <si>
    <t>193666</t>
  </si>
  <si>
    <t>身延町</t>
  </si>
  <si>
    <t>193658</t>
  </si>
  <si>
    <t>早川町</t>
  </si>
  <si>
    <t>193640</t>
  </si>
  <si>
    <t>市川三郷町</t>
  </si>
  <si>
    <t>西八代郡</t>
  </si>
  <si>
    <t>193461</t>
  </si>
  <si>
    <t>中央市</t>
  </si>
  <si>
    <t>192147</t>
  </si>
  <si>
    <t>甲州市</t>
  </si>
  <si>
    <t>192139</t>
  </si>
  <si>
    <t>上野原市</t>
  </si>
  <si>
    <t>192121</t>
  </si>
  <si>
    <t>笛吹市</t>
  </si>
  <si>
    <t>192112</t>
  </si>
  <si>
    <t>甲斐市</t>
  </si>
  <si>
    <t>192104</t>
  </si>
  <si>
    <t>北杜市</t>
  </si>
  <si>
    <t>192091</t>
  </si>
  <si>
    <t>南アルプス市</t>
  </si>
  <si>
    <t>192082</t>
  </si>
  <si>
    <t>韮崎市</t>
  </si>
  <si>
    <t>192074</t>
  </si>
  <si>
    <t>大月市</t>
  </si>
  <si>
    <t>192066</t>
  </si>
  <si>
    <t>山梨市</t>
  </si>
  <si>
    <t>192058</t>
  </si>
  <si>
    <t>都留市</t>
  </si>
  <si>
    <t>192040</t>
  </si>
  <si>
    <t>富士吉田市</t>
  </si>
  <si>
    <t>192023</t>
  </si>
  <si>
    <t>甲府市</t>
  </si>
  <si>
    <t>192015</t>
  </si>
  <si>
    <t>若狭町</t>
  </si>
  <si>
    <t>三方上中郡</t>
  </si>
  <si>
    <t>福井県</t>
  </si>
  <si>
    <t>185019</t>
  </si>
  <si>
    <t>おおい町</t>
  </si>
  <si>
    <t>大飯郡</t>
  </si>
  <si>
    <t>184837</t>
  </si>
  <si>
    <t>高浜町</t>
  </si>
  <si>
    <t>184811</t>
  </si>
  <si>
    <t>三方郡</t>
  </si>
  <si>
    <t>184420</t>
  </si>
  <si>
    <t>越前町</t>
  </si>
  <si>
    <t>丹生郡</t>
  </si>
  <si>
    <t>184233</t>
  </si>
  <si>
    <t>南越前町</t>
  </si>
  <si>
    <t>南条郡</t>
  </si>
  <si>
    <t>184047</t>
  </si>
  <si>
    <t>今立郡</t>
  </si>
  <si>
    <t>183822</t>
  </si>
  <si>
    <t>永平寺町</t>
  </si>
  <si>
    <t>吉田郡</t>
  </si>
  <si>
    <t>183229</t>
  </si>
  <si>
    <t>坂井市</t>
  </si>
  <si>
    <t>182109</t>
  </si>
  <si>
    <t>越前市</t>
  </si>
  <si>
    <t>182095</t>
  </si>
  <si>
    <t>あわら市</t>
  </si>
  <si>
    <t>182087</t>
  </si>
  <si>
    <t>鯖江市</t>
  </si>
  <si>
    <t>182079</t>
  </si>
  <si>
    <t>勝山市</t>
  </si>
  <si>
    <t>182061</t>
  </si>
  <si>
    <t>大野市</t>
  </si>
  <si>
    <t>182052</t>
  </si>
  <si>
    <t>小浜市</t>
  </si>
  <si>
    <t>182044</t>
  </si>
  <si>
    <t>敦賀市</t>
  </si>
  <si>
    <t>182028</t>
  </si>
  <si>
    <t>福井市</t>
  </si>
  <si>
    <t>182010</t>
  </si>
  <si>
    <t>能登町</t>
  </si>
  <si>
    <t>鳳珠郡</t>
  </si>
  <si>
    <t>石川県</t>
  </si>
  <si>
    <t>174637</t>
  </si>
  <si>
    <t>穴水町</t>
  </si>
  <si>
    <t>174611</t>
  </si>
  <si>
    <t>中能登町</t>
  </si>
  <si>
    <t>鹿島郡</t>
  </si>
  <si>
    <t>174076</t>
  </si>
  <si>
    <t>宝達志水町</t>
  </si>
  <si>
    <t>羽咋郡</t>
  </si>
  <si>
    <t>173860</t>
  </si>
  <si>
    <t>志賀町</t>
  </si>
  <si>
    <t>173843</t>
  </si>
  <si>
    <t>内灘町</t>
  </si>
  <si>
    <t>河北郡</t>
  </si>
  <si>
    <t>173657</t>
  </si>
  <si>
    <t>津幡町</t>
  </si>
  <si>
    <t>173614</t>
  </si>
  <si>
    <t>川北町</t>
  </si>
  <si>
    <t>能美郡</t>
  </si>
  <si>
    <t>173240</t>
  </si>
  <si>
    <t>野々市市</t>
  </si>
  <si>
    <t>172120</t>
  </si>
  <si>
    <t>能美市</t>
  </si>
  <si>
    <t>172111</t>
  </si>
  <si>
    <t>白山市</t>
  </si>
  <si>
    <t>172103</t>
  </si>
  <si>
    <t>かほく市</t>
  </si>
  <si>
    <t>172090</t>
  </si>
  <si>
    <t>羽咋市</t>
  </si>
  <si>
    <t>172073</t>
  </si>
  <si>
    <t>加賀市</t>
  </si>
  <si>
    <t>172065</t>
  </si>
  <si>
    <t>珠洲市</t>
  </si>
  <si>
    <t>172057</t>
  </si>
  <si>
    <t>輪島市</t>
  </si>
  <si>
    <t>172049</t>
  </si>
  <si>
    <t>小松市</t>
  </si>
  <si>
    <t>172031</t>
  </si>
  <si>
    <t>七尾市</t>
  </si>
  <si>
    <t>172022</t>
  </si>
  <si>
    <t>金沢市</t>
  </si>
  <si>
    <t>172014</t>
  </si>
  <si>
    <t>下新川郡</t>
  </si>
  <si>
    <t>富山県</t>
  </si>
  <si>
    <t>163431</t>
  </si>
  <si>
    <t>入善町</t>
  </si>
  <si>
    <t>163422</t>
  </si>
  <si>
    <t>立山町</t>
  </si>
  <si>
    <t>中新川郡</t>
  </si>
  <si>
    <t>163236</t>
  </si>
  <si>
    <t>上市町</t>
  </si>
  <si>
    <t>163228</t>
  </si>
  <si>
    <t>舟橋村</t>
  </si>
  <si>
    <t>163210</t>
  </si>
  <si>
    <t>射水市</t>
  </si>
  <si>
    <t>162116</t>
  </si>
  <si>
    <t>南砺市</t>
  </si>
  <si>
    <t>162108</t>
  </si>
  <si>
    <t>小矢部市</t>
  </si>
  <si>
    <t>162094</t>
  </si>
  <si>
    <t>砺波市</t>
  </si>
  <si>
    <t>162086</t>
  </si>
  <si>
    <t>黒部市</t>
  </si>
  <si>
    <t>162078</t>
  </si>
  <si>
    <t>滑川市</t>
  </si>
  <si>
    <t>162060</t>
  </si>
  <si>
    <t>氷見市</t>
  </si>
  <si>
    <t>162051</t>
  </si>
  <si>
    <t>魚津市</t>
  </si>
  <si>
    <t>162043</t>
  </si>
  <si>
    <t>高岡市</t>
  </si>
  <si>
    <t>162027</t>
  </si>
  <si>
    <t>富山市</t>
  </si>
  <si>
    <t>162019</t>
  </si>
  <si>
    <t>粟島浦村</t>
  </si>
  <si>
    <t>岩船郡</t>
  </si>
  <si>
    <t>新潟県</t>
  </si>
  <si>
    <t>155861</t>
  </si>
  <si>
    <t>関川村</t>
  </si>
  <si>
    <t>155811</t>
  </si>
  <si>
    <t>刈羽村</t>
  </si>
  <si>
    <t>刈羽郡</t>
  </si>
  <si>
    <t>155047</t>
  </si>
  <si>
    <t>津南町</t>
  </si>
  <si>
    <t>中魚沼郡</t>
  </si>
  <si>
    <t>154822</t>
  </si>
  <si>
    <t>湯沢町</t>
  </si>
  <si>
    <t>南魚沼郡</t>
  </si>
  <si>
    <t>154610</t>
  </si>
  <si>
    <t>出雲崎町</t>
  </si>
  <si>
    <t>154059</t>
  </si>
  <si>
    <t>阿賀町</t>
  </si>
  <si>
    <t>東蒲原郡</t>
  </si>
  <si>
    <t>153851</t>
  </si>
  <si>
    <t>田上町</t>
  </si>
  <si>
    <t>南蒲原郡</t>
  </si>
  <si>
    <t>153613</t>
  </si>
  <si>
    <t>弥彦村</t>
  </si>
  <si>
    <t>西蒲原郡</t>
  </si>
  <si>
    <t>153427</t>
  </si>
  <si>
    <t>聖籠町</t>
  </si>
  <si>
    <t>北蒲原郡</t>
  </si>
  <si>
    <t>153079</t>
  </si>
  <si>
    <t>胎内市</t>
  </si>
  <si>
    <t>152277</t>
  </si>
  <si>
    <t>南魚沼市</t>
  </si>
  <si>
    <t>152269</t>
  </si>
  <si>
    <t>魚沼市</t>
  </si>
  <si>
    <t>152251</t>
  </si>
  <si>
    <t>佐渡市</t>
  </si>
  <si>
    <t>152242</t>
  </si>
  <si>
    <t>阿賀野市</t>
  </si>
  <si>
    <t>152234</t>
  </si>
  <si>
    <t>上越市</t>
  </si>
  <si>
    <t>152226</t>
  </si>
  <si>
    <t>五泉市</t>
  </si>
  <si>
    <t>152188</t>
  </si>
  <si>
    <t>妙高市</t>
  </si>
  <si>
    <t>152170</t>
  </si>
  <si>
    <t>糸魚川市</t>
  </si>
  <si>
    <t>152161</t>
  </si>
  <si>
    <t>燕市</t>
  </si>
  <si>
    <t>152137</t>
  </si>
  <si>
    <t>村上市</t>
  </si>
  <si>
    <t>152129</t>
  </si>
  <si>
    <t>見附市</t>
  </si>
  <si>
    <t>152111</t>
  </si>
  <si>
    <t>十日町市</t>
  </si>
  <si>
    <t>152102</t>
  </si>
  <si>
    <t>加茂市</t>
  </si>
  <si>
    <t>152099</t>
  </si>
  <si>
    <t>小千谷市</t>
  </si>
  <si>
    <t>152081</t>
  </si>
  <si>
    <t>新発田市</t>
  </si>
  <si>
    <t>152064</t>
  </si>
  <si>
    <t>柏崎市</t>
  </si>
  <si>
    <t>152056</t>
  </si>
  <si>
    <t>三条市</t>
  </si>
  <si>
    <t>152048</t>
  </si>
  <si>
    <t>長岡市</t>
  </si>
  <si>
    <t>152021</t>
  </si>
  <si>
    <t>西蒲区</t>
  </si>
  <si>
    <t>新潟市</t>
  </si>
  <si>
    <t>151084</t>
  </si>
  <si>
    <t>151076</t>
  </si>
  <si>
    <t>151068</t>
  </si>
  <si>
    <t>秋葉区</t>
  </si>
  <si>
    <t>151050</t>
  </si>
  <si>
    <t>江南区</t>
  </si>
  <si>
    <t>151041</t>
  </si>
  <si>
    <t>151033</t>
  </si>
  <si>
    <t>151025</t>
  </si>
  <si>
    <t>151017</t>
  </si>
  <si>
    <t>清川村</t>
  </si>
  <si>
    <t>愛甲郡</t>
  </si>
  <si>
    <t>神奈川県</t>
  </si>
  <si>
    <t>144029</t>
  </si>
  <si>
    <t>愛川町</t>
  </si>
  <si>
    <t>144011</t>
  </si>
  <si>
    <t>湯河原町</t>
  </si>
  <si>
    <t>足柄下郡</t>
  </si>
  <si>
    <t>143847</t>
  </si>
  <si>
    <t>真鶴町</t>
  </si>
  <si>
    <t>143839</t>
  </si>
  <si>
    <t>箱根町</t>
  </si>
  <si>
    <t>143821</t>
  </si>
  <si>
    <t>開成町</t>
  </si>
  <si>
    <t>足柄上郡</t>
  </si>
  <si>
    <t>143669</t>
  </si>
  <si>
    <t>山北町</t>
  </si>
  <si>
    <t>143642</t>
  </si>
  <si>
    <t>松田町</t>
  </si>
  <si>
    <t>143634</t>
  </si>
  <si>
    <t>大井町</t>
  </si>
  <si>
    <t>143626</t>
  </si>
  <si>
    <t>中井町</t>
  </si>
  <si>
    <t>143618</t>
  </si>
  <si>
    <t>二宮町</t>
  </si>
  <si>
    <t>中郡</t>
  </si>
  <si>
    <t>143421</t>
  </si>
  <si>
    <t>大磯町</t>
  </si>
  <si>
    <t>143413</t>
  </si>
  <si>
    <t>寒川町</t>
  </si>
  <si>
    <t>高座郡</t>
  </si>
  <si>
    <t>143219</t>
  </si>
  <si>
    <t>葉山町</t>
  </si>
  <si>
    <t>三浦郡</t>
  </si>
  <si>
    <t>143014</t>
  </si>
  <si>
    <t>綾瀬市</t>
  </si>
  <si>
    <t>142182</t>
  </si>
  <si>
    <t>南足柄市</t>
  </si>
  <si>
    <t>142174</t>
  </si>
  <si>
    <t>座間市</t>
  </si>
  <si>
    <t>142166</t>
  </si>
  <si>
    <t>海老名市</t>
  </si>
  <si>
    <t>142158</t>
  </si>
  <si>
    <t>伊勢原市</t>
  </si>
  <si>
    <t>142140</t>
  </si>
  <si>
    <t>大和市</t>
  </si>
  <si>
    <t>142131</t>
  </si>
  <si>
    <t>厚木市</t>
  </si>
  <si>
    <t>142123</t>
  </si>
  <si>
    <t>秦野市</t>
  </si>
  <si>
    <t>142115</t>
  </si>
  <si>
    <t>三浦市</t>
  </si>
  <si>
    <t>142107</t>
  </si>
  <si>
    <t>逗子市</t>
  </si>
  <si>
    <t>142085</t>
  </si>
  <si>
    <t>茅ヶ崎市</t>
  </si>
  <si>
    <t>142077</t>
  </si>
  <si>
    <t>小田原市</t>
  </si>
  <si>
    <t>142069</t>
  </si>
  <si>
    <t>藤沢市</t>
  </si>
  <si>
    <t>142051</t>
  </si>
  <si>
    <t>鎌倉市</t>
  </si>
  <si>
    <t>142042</t>
  </si>
  <si>
    <t>平塚市</t>
  </si>
  <si>
    <t>142034</t>
  </si>
  <si>
    <t>横須賀市</t>
  </si>
  <si>
    <t>142018</t>
  </si>
  <si>
    <t>相模原市</t>
  </si>
  <si>
    <t>141534</t>
  </si>
  <si>
    <t>141526</t>
  </si>
  <si>
    <t>141518</t>
  </si>
  <si>
    <t>麻生区</t>
  </si>
  <si>
    <t>川崎市</t>
  </si>
  <si>
    <t>141372</t>
  </si>
  <si>
    <t>宮前区</t>
  </si>
  <si>
    <t>141364</t>
  </si>
  <si>
    <t>多摩区</t>
  </si>
  <si>
    <t>141356</t>
  </si>
  <si>
    <t>高津区</t>
  </si>
  <si>
    <t>141348</t>
  </si>
  <si>
    <t>中原区</t>
  </si>
  <si>
    <t>141330</t>
  </si>
  <si>
    <t>幸区</t>
  </si>
  <si>
    <t>141321</t>
  </si>
  <si>
    <t>川崎区</t>
  </si>
  <si>
    <t>141313</t>
  </si>
  <si>
    <t>都筑区</t>
  </si>
  <si>
    <t>横浜市</t>
  </si>
  <si>
    <t>141186</t>
  </si>
  <si>
    <t>青葉区</t>
  </si>
  <si>
    <t>141178</t>
  </si>
  <si>
    <t>泉区</t>
  </si>
  <si>
    <t>141160</t>
  </si>
  <si>
    <t>栄区</t>
  </si>
  <si>
    <t>141151</t>
  </si>
  <si>
    <t>瀬谷区</t>
  </si>
  <si>
    <t>141143</t>
  </si>
  <si>
    <t>141135</t>
  </si>
  <si>
    <t>141127</t>
  </si>
  <si>
    <t>港南区</t>
  </si>
  <si>
    <t>141119</t>
  </si>
  <si>
    <t>戸塚区</t>
  </si>
  <si>
    <t>141101</t>
  </si>
  <si>
    <t>港北区</t>
  </si>
  <si>
    <t>141097</t>
  </si>
  <si>
    <t>金沢区</t>
  </si>
  <si>
    <t>141089</t>
  </si>
  <si>
    <t>磯子区</t>
  </si>
  <si>
    <t>141071</t>
  </si>
  <si>
    <t>保土ケ谷区</t>
  </si>
  <si>
    <t>141062</t>
  </si>
  <si>
    <t>141054</t>
  </si>
  <si>
    <t>141046</t>
  </si>
  <si>
    <t>141038</t>
  </si>
  <si>
    <t>神奈川区</t>
  </si>
  <si>
    <t>141020</t>
  </si>
  <si>
    <t>141011</t>
  </si>
  <si>
    <t>小笠原村</t>
  </si>
  <si>
    <t>東京都</t>
  </si>
  <si>
    <t>134210</t>
  </si>
  <si>
    <t>青ヶ島村</t>
  </si>
  <si>
    <t>134023</t>
  </si>
  <si>
    <t>八丈町</t>
  </si>
  <si>
    <t>134015</t>
  </si>
  <si>
    <t>御蔵島村</t>
  </si>
  <si>
    <t>133825</t>
  </si>
  <si>
    <t>三宅村</t>
  </si>
  <si>
    <t>133817</t>
  </si>
  <si>
    <t>神津島村</t>
  </si>
  <si>
    <t>133647</t>
  </si>
  <si>
    <t>新島村</t>
  </si>
  <si>
    <t>133639</t>
  </si>
  <si>
    <t>利島村</t>
  </si>
  <si>
    <t>133621</t>
  </si>
  <si>
    <t>大島町</t>
  </si>
  <si>
    <t>133612</t>
  </si>
  <si>
    <t>奥多摩町</t>
  </si>
  <si>
    <t>西多摩郡</t>
  </si>
  <si>
    <t>133086</t>
  </si>
  <si>
    <t>檜原村</t>
  </si>
  <si>
    <t>133078</t>
  </si>
  <si>
    <t>日の出町</t>
  </si>
  <si>
    <t>133051</t>
  </si>
  <si>
    <t>瑞穂町</t>
  </si>
  <si>
    <t>133035</t>
  </si>
  <si>
    <t>西東京市</t>
  </si>
  <si>
    <t>132292</t>
  </si>
  <si>
    <t>あきる野市</t>
  </si>
  <si>
    <t>132284</t>
  </si>
  <si>
    <t>羽村市</t>
  </si>
  <si>
    <t>132276</t>
  </si>
  <si>
    <t>稲城市</t>
  </si>
  <si>
    <t>132250</t>
  </si>
  <si>
    <t>多摩市</t>
  </si>
  <si>
    <t>132241</t>
  </si>
  <si>
    <t>武蔵村山市</t>
  </si>
  <si>
    <t>132233</t>
  </si>
  <si>
    <t>東久留米市</t>
  </si>
  <si>
    <t>132225</t>
  </si>
  <si>
    <t>清瀬市</t>
  </si>
  <si>
    <t>132217</t>
  </si>
  <si>
    <t>東大和市</t>
  </si>
  <si>
    <t>132209</t>
  </si>
  <si>
    <t>狛江市</t>
  </si>
  <si>
    <t>132195</t>
  </si>
  <si>
    <t>福生市</t>
  </si>
  <si>
    <t>132187</t>
  </si>
  <si>
    <t>国立市</t>
  </si>
  <si>
    <t>132152</t>
  </si>
  <si>
    <t>国分寺市</t>
  </si>
  <si>
    <t>132144</t>
  </si>
  <si>
    <t>東村山市</t>
  </si>
  <si>
    <t>132136</t>
  </si>
  <si>
    <t>日野市</t>
  </si>
  <si>
    <t>132128</t>
  </si>
  <si>
    <t>小平市</t>
  </si>
  <si>
    <t>132110</t>
  </si>
  <si>
    <t>小金井市</t>
  </si>
  <si>
    <t>132101</t>
  </si>
  <si>
    <t>町田市</t>
  </si>
  <si>
    <t>132098</t>
  </si>
  <si>
    <t>調布市</t>
  </si>
  <si>
    <t>132080</t>
  </si>
  <si>
    <t>昭島市</t>
  </si>
  <si>
    <t>132071</t>
  </si>
  <si>
    <t>132063</t>
  </si>
  <si>
    <t>青梅市</t>
  </si>
  <si>
    <t>132055</t>
  </si>
  <si>
    <t>三鷹市</t>
  </si>
  <si>
    <t>132047</t>
  </si>
  <si>
    <t>武蔵野市</t>
  </si>
  <si>
    <t>132039</t>
  </si>
  <si>
    <t>立川市</t>
  </si>
  <si>
    <t>132021</t>
  </si>
  <si>
    <t>八王子市</t>
  </si>
  <si>
    <t>132012</t>
  </si>
  <si>
    <t>江戸川区</t>
  </si>
  <si>
    <t>131237</t>
  </si>
  <si>
    <t>葛飾区</t>
  </si>
  <si>
    <t>131229</t>
  </si>
  <si>
    <t>足立区</t>
  </si>
  <si>
    <t>131211</t>
  </si>
  <si>
    <t>練馬区</t>
  </si>
  <si>
    <t>131202</t>
  </si>
  <si>
    <t>板橋区</t>
  </si>
  <si>
    <t>131199</t>
  </si>
  <si>
    <t>荒川区</t>
  </si>
  <si>
    <t>131181</t>
  </si>
  <si>
    <t>131172</t>
  </si>
  <si>
    <t>豊島区</t>
  </si>
  <si>
    <t>131164</t>
  </si>
  <si>
    <t>杉並区</t>
  </si>
  <si>
    <t>131156</t>
  </si>
  <si>
    <t>中野区</t>
  </si>
  <si>
    <t>131148</t>
  </si>
  <si>
    <t>渋谷区</t>
  </si>
  <si>
    <t>131130</t>
  </si>
  <si>
    <t>世田谷区</t>
  </si>
  <si>
    <t>131121</t>
  </si>
  <si>
    <t>大田区</t>
  </si>
  <si>
    <t>131113</t>
  </si>
  <si>
    <t>目黒区</t>
  </si>
  <si>
    <t>131105</t>
  </si>
  <si>
    <t>品川区</t>
  </si>
  <si>
    <t>131091</t>
  </si>
  <si>
    <t>江東区</t>
  </si>
  <si>
    <t>131083</t>
  </si>
  <si>
    <t>墨田区</t>
  </si>
  <si>
    <t>131075</t>
  </si>
  <si>
    <t>台東区</t>
  </si>
  <si>
    <t>131067</t>
  </si>
  <si>
    <t>文京区</t>
  </si>
  <si>
    <t>131059</t>
  </si>
  <si>
    <t>新宿区</t>
  </si>
  <si>
    <t>131041</t>
  </si>
  <si>
    <t>131032</t>
  </si>
  <si>
    <t>131024</t>
  </si>
  <si>
    <t>千代田区</t>
  </si>
  <si>
    <t>131016</t>
  </si>
  <si>
    <t>鋸南町</t>
  </si>
  <si>
    <t>安房郡</t>
  </si>
  <si>
    <t>千葉県</t>
  </si>
  <si>
    <t>124630</t>
  </si>
  <si>
    <t>御宿町</t>
  </si>
  <si>
    <t>夷隅郡</t>
  </si>
  <si>
    <t>124435</t>
  </si>
  <si>
    <t>大多喜町</t>
  </si>
  <si>
    <t>124419</t>
  </si>
  <si>
    <t>長南町</t>
  </si>
  <si>
    <t>長生郡</t>
  </si>
  <si>
    <t>124273</t>
  </si>
  <si>
    <t>長柄町</t>
  </si>
  <si>
    <t>124265</t>
  </si>
  <si>
    <t>白子町</t>
  </si>
  <si>
    <t>124249</t>
  </si>
  <si>
    <t>長生村</t>
  </si>
  <si>
    <t>124231</t>
  </si>
  <si>
    <t>睦沢町</t>
  </si>
  <si>
    <t>124222</t>
  </si>
  <si>
    <t>一宮町</t>
  </si>
  <si>
    <t>124214</t>
  </si>
  <si>
    <t>横芝光町</t>
  </si>
  <si>
    <t>山武郡</t>
  </si>
  <si>
    <t>124109</t>
  </si>
  <si>
    <t>芝山町</t>
  </si>
  <si>
    <t>124095</t>
  </si>
  <si>
    <t>九十九里町</t>
  </si>
  <si>
    <t>124036</t>
  </si>
  <si>
    <t>東庄町</t>
  </si>
  <si>
    <t>香取郡</t>
  </si>
  <si>
    <t>123498</t>
  </si>
  <si>
    <t>多古町</t>
  </si>
  <si>
    <t>123471</t>
  </si>
  <si>
    <t>神崎町</t>
  </si>
  <si>
    <t>123421</t>
  </si>
  <si>
    <t>栄町</t>
  </si>
  <si>
    <t>印旛郡</t>
  </si>
  <si>
    <t>123293</t>
  </si>
  <si>
    <t>酒々井町</t>
  </si>
  <si>
    <t>123226</t>
  </si>
  <si>
    <t>大網白里市</t>
    <rPh sb="4" eb="5">
      <t>シ</t>
    </rPh>
    <phoneticPr fontId="2"/>
  </si>
  <si>
    <t>122394</t>
    <phoneticPr fontId="2"/>
  </si>
  <si>
    <t>いすみ市</t>
  </si>
  <si>
    <t>122386</t>
  </si>
  <si>
    <t>山武市</t>
  </si>
  <si>
    <t>122378</t>
  </si>
  <si>
    <t>香取市</t>
  </si>
  <si>
    <t>122360</t>
  </si>
  <si>
    <t>匝瑳市</t>
  </si>
  <si>
    <t>122351</t>
  </si>
  <si>
    <t>南房総市</t>
  </si>
  <si>
    <t>122343</t>
  </si>
  <si>
    <t>富里市</t>
  </si>
  <si>
    <t>122335</t>
  </si>
  <si>
    <t>白井市</t>
  </si>
  <si>
    <t>122327</t>
  </si>
  <si>
    <t>印西市</t>
  </si>
  <si>
    <t>122319</t>
  </si>
  <si>
    <t>八街市</t>
  </si>
  <si>
    <t>122301</t>
  </si>
  <si>
    <t>袖ケ浦市</t>
  </si>
  <si>
    <t>122297</t>
  </si>
  <si>
    <t>四街道市</t>
  </si>
  <si>
    <t>122289</t>
  </si>
  <si>
    <t>浦安市</t>
  </si>
  <si>
    <t>122271</t>
  </si>
  <si>
    <t>富津市</t>
  </si>
  <si>
    <t>122262</t>
  </si>
  <si>
    <t>君津市</t>
  </si>
  <si>
    <t>122254</t>
  </si>
  <si>
    <t>鎌ケ谷市</t>
  </si>
  <si>
    <t>122246</t>
  </si>
  <si>
    <t>鴨川市</t>
  </si>
  <si>
    <t>122238</t>
  </si>
  <si>
    <t>我孫子市</t>
  </si>
  <si>
    <t>122220</t>
  </si>
  <si>
    <t>八千代市</t>
  </si>
  <si>
    <t>122211</t>
  </si>
  <si>
    <t>流山市</t>
  </si>
  <si>
    <t>122203</t>
  </si>
  <si>
    <t>市原市</t>
  </si>
  <si>
    <t>122190</t>
  </si>
  <si>
    <t>勝浦市</t>
  </si>
  <si>
    <t>122181</t>
  </si>
  <si>
    <t>柏市</t>
  </si>
  <si>
    <t>122173</t>
  </si>
  <si>
    <t>習志野市</t>
  </si>
  <si>
    <t>122165</t>
  </si>
  <si>
    <t>旭市</t>
  </si>
  <si>
    <t>122157</t>
  </si>
  <si>
    <t>東金市</t>
  </si>
  <si>
    <t>122131</t>
  </si>
  <si>
    <t>佐倉市</t>
  </si>
  <si>
    <t>122122</t>
  </si>
  <si>
    <t>成田市</t>
  </si>
  <si>
    <t>122114</t>
  </si>
  <si>
    <t>茂原市</t>
  </si>
  <si>
    <t>122106</t>
  </si>
  <si>
    <t>野田市</t>
  </si>
  <si>
    <t>122084</t>
  </si>
  <si>
    <t>松戸市</t>
  </si>
  <si>
    <t>122076</t>
  </si>
  <si>
    <t>木更津市</t>
  </si>
  <si>
    <t>122068</t>
  </si>
  <si>
    <t>館山市</t>
  </si>
  <si>
    <t>122050</t>
  </si>
  <si>
    <t>船橋市</t>
  </si>
  <si>
    <t>122041</t>
  </si>
  <si>
    <t>市川市</t>
  </si>
  <si>
    <t>122033</t>
  </si>
  <si>
    <t>銚子市</t>
  </si>
  <si>
    <t>122025</t>
  </si>
  <si>
    <t>美浜区</t>
  </si>
  <si>
    <t>千葉市</t>
  </si>
  <si>
    <t>121061</t>
  </si>
  <si>
    <t>121053</t>
  </si>
  <si>
    <t>若葉区</t>
  </si>
  <si>
    <t>121045</t>
  </si>
  <si>
    <t>稲毛区</t>
  </si>
  <si>
    <t>121037</t>
  </si>
  <si>
    <t>花見川区</t>
  </si>
  <si>
    <t>121029</t>
  </si>
  <si>
    <t>121011</t>
  </si>
  <si>
    <t>松伏町</t>
  </si>
  <si>
    <t>北葛飾郡</t>
  </si>
  <si>
    <t>埼玉県</t>
  </si>
  <si>
    <t>114651</t>
  </si>
  <si>
    <t>杉戸町</t>
  </si>
  <si>
    <t>114642</t>
  </si>
  <si>
    <t>宮代町</t>
  </si>
  <si>
    <t>南埼玉郡</t>
  </si>
  <si>
    <t>114421</t>
  </si>
  <si>
    <t>寄居町</t>
  </si>
  <si>
    <t>大里郡</t>
  </si>
  <si>
    <t>114081</t>
  </si>
  <si>
    <t>上里町</t>
  </si>
  <si>
    <t>児玉郡</t>
  </si>
  <si>
    <t>113859</t>
  </si>
  <si>
    <t>神川町</t>
  </si>
  <si>
    <t>113832</t>
  </si>
  <si>
    <t>113816</t>
  </si>
  <si>
    <t>東秩父村</t>
  </si>
  <si>
    <t>秩父郡</t>
  </si>
  <si>
    <t>113697</t>
  </si>
  <si>
    <t>小鹿野町</t>
  </si>
  <si>
    <t>113654</t>
  </si>
  <si>
    <t>長瀞町</t>
  </si>
  <si>
    <t>113638</t>
  </si>
  <si>
    <t>皆野町</t>
  </si>
  <si>
    <t>113620</t>
  </si>
  <si>
    <t>横瀬町</t>
  </si>
  <si>
    <t>113611</t>
  </si>
  <si>
    <t>ときがわ町</t>
  </si>
  <si>
    <t>比企郡</t>
  </si>
  <si>
    <t>113492</t>
  </si>
  <si>
    <t>鳩山町</t>
  </si>
  <si>
    <t>113484</t>
  </si>
  <si>
    <t>吉見町</t>
  </si>
  <si>
    <t>113476</t>
  </si>
  <si>
    <t>川島町</t>
  </si>
  <si>
    <t>113468</t>
  </si>
  <si>
    <t>小川町</t>
  </si>
  <si>
    <t>113433</t>
  </si>
  <si>
    <t>嵐山町</t>
  </si>
  <si>
    <t>113425</t>
  </si>
  <si>
    <t>滑川町</t>
  </si>
  <si>
    <t>113417</t>
  </si>
  <si>
    <t>越生町</t>
  </si>
  <si>
    <t>入間郡</t>
  </si>
  <si>
    <t>113271</t>
  </si>
  <si>
    <t>毛呂山町</t>
  </si>
  <si>
    <t>113263</t>
  </si>
  <si>
    <t>三芳町</t>
  </si>
  <si>
    <t>113247</t>
  </si>
  <si>
    <t>伊奈町</t>
  </si>
  <si>
    <t>北足立郡</t>
  </si>
  <si>
    <t>埼玉県</t>
    <phoneticPr fontId="2"/>
  </si>
  <si>
    <t>113018</t>
  </si>
  <si>
    <t>白岡市</t>
    <rPh sb="0" eb="2">
      <t>シラオカ</t>
    </rPh>
    <rPh sb="2" eb="3">
      <t>シ</t>
    </rPh>
    <phoneticPr fontId="2"/>
  </si>
  <si>
    <t>埼玉県</t>
    <phoneticPr fontId="2"/>
  </si>
  <si>
    <t>112461</t>
    <phoneticPr fontId="2"/>
  </si>
  <si>
    <t>ふじみ野市</t>
  </si>
  <si>
    <t>112453</t>
  </si>
  <si>
    <t>吉川市</t>
  </si>
  <si>
    <t>112437</t>
  </si>
  <si>
    <t>日高市</t>
  </si>
  <si>
    <t>112429</t>
  </si>
  <si>
    <t>鶴ヶ島市</t>
  </si>
  <si>
    <t>112411</t>
  </si>
  <si>
    <t>幸手市</t>
  </si>
  <si>
    <t>112402</t>
  </si>
  <si>
    <t>坂戸市</t>
  </si>
  <si>
    <t>112399</t>
  </si>
  <si>
    <t>蓮田市</t>
  </si>
  <si>
    <t>112381</t>
  </si>
  <si>
    <t>三郷市</t>
  </si>
  <si>
    <t>112372</t>
  </si>
  <si>
    <t>富士見市</t>
  </si>
  <si>
    <t>112356</t>
  </si>
  <si>
    <t>八潮市</t>
  </si>
  <si>
    <t>112348</t>
  </si>
  <si>
    <t>北本市</t>
  </si>
  <si>
    <t>112330</t>
  </si>
  <si>
    <t>久喜市</t>
  </si>
  <si>
    <t>112321</t>
  </si>
  <si>
    <t>桶川市</t>
  </si>
  <si>
    <t>112313</t>
  </si>
  <si>
    <t>新座市</t>
  </si>
  <si>
    <t>112305</t>
  </si>
  <si>
    <t>和光市</t>
  </si>
  <si>
    <t>112291</t>
  </si>
  <si>
    <t>志木市</t>
  </si>
  <si>
    <t>112283</t>
  </si>
  <si>
    <t>朝霞市</t>
  </si>
  <si>
    <t>112275</t>
  </si>
  <si>
    <t>入間市</t>
  </si>
  <si>
    <t>112259</t>
  </si>
  <si>
    <t>戸田市</t>
  </si>
  <si>
    <t>112241</t>
  </si>
  <si>
    <t>蕨市</t>
  </si>
  <si>
    <t>112232</t>
  </si>
  <si>
    <t>越谷市</t>
  </si>
  <si>
    <t>112224</t>
  </si>
  <si>
    <t>草加市</t>
  </si>
  <si>
    <t>112216</t>
  </si>
  <si>
    <t>上尾市</t>
  </si>
  <si>
    <t>112194</t>
  </si>
  <si>
    <t>深谷市</t>
  </si>
  <si>
    <t>112186</t>
  </si>
  <si>
    <t>鴻巣市</t>
  </si>
  <si>
    <t>112178</t>
  </si>
  <si>
    <t>羽生市</t>
  </si>
  <si>
    <t>112160</t>
  </si>
  <si>
    <t>狭山市</t>
  </si>
  <si>
    <t>112151</t>
  </si>
  <si>
    <t>春日部市</t>
  </si>
  <si>
    <t>112143</t>
  </si>
  <si>
    <t>東松山市</t>
  </si>
  <si>
    <t>112127</t>
  </si>
  <si>
    <t>本庄市</t>
  </si>
  <si>
    <t>112119</t>
  </si>
  <si>
    <t>加須市</t>
  </si>
  <si>
    <t>112101</t>
  </si>
  <si>
    <t>飯能市</t>
  </si>
  <si>
    <t>112097</t>
  </si>
  <si>
    <t>所沢市</t>
  </si>
  <si>
    <t>112089</t>
  </si>
  <si>
    <t>秩父市</t>
  </si>
  <si>
    <t>112071</t>
  </si>
  <si>
    <t>行田市</t>
  </si>
  <si>
    <t>112062</t>
  </si>
  <si>
    <t>川口市</t>
  </si>
  <si>
    <t>112038</t>
  </si>
  <si>
    <t>熊谷市</t>
  </si>
  <si>
    <t>112020</t>
  </si>
  <si>
    <t>川越市</t>
  </si>
  <si>
    <t>112011</t>
  </si>
  <si>
    <t>岩槻区</t>
  </si>
  <si>
    <t>さいたま市</t>
  </si>
  <si>
    <t>111104</t>
  </si>
  <si>
    <t>111091</t>
  </si>
  <si>
    <t>111082</t>
  </si>
  <si>
    <t>浦和区</t>
  </si>
  <si>
    <t>111074</t>
  </si>
  <si>
    <t>桜区</t>
  </si>
  <si>
    <t>111066</t>
  </si>
  <si>
    <t>111058</t>
  </si>
  <si>
    <t>見沼区</t>
  </si>
  <si>
    <t>111040</t>
  </si>
  <si>
    <t>大宮区</t>
  </si>
  <si>
    <t>111031</t>
  </si>
  <si>
    <t>111023</t>
  </si>
  <si>
    <t>111015</t>
  </si>
  <si>
    <t>邑楽町</t>
  </si>
  <si>
    <t>邑楽郡</t>
  </si>
  <si>
    <t>群馬県</t>
  </si>
  <si>
    <t>105252</t>
  </si>
  <si>
    <t>大泉町</t>
  </si>
  <si>
    <t>105244</t>
  </si>
  <si>
    <t>千代田町</t>
  </si>
  <si>
    <t>105236</t>
  </si>
  <si>
    <t>105228</t>
  </si>
  <si>
    <t>板倉町</t>
  </si>
  <si>
    <t>105210</t>
  </si>
  <si>
    <t>玉村町</t>
  </si>
  <si>
    <t>佐波郡</t>
  </si>
  <si>
    <t>104647</t>
  </si>
  <si>
    <t>みなかみ町</t>
  </si>
  <si>
    <t>利根郡</t>
  </si>
  <si>
    <t>104493</t>
  </si>
  <si>
    <t>昭和村</t>
  </si>
  <si>
    <t>104485</t>
  </si>
  <si>
    <t>川場村</t>
  </si>
  <si>
    <t>104442</t>
  </si>
  <si>
    <t>片品村</t>
  </si>
  <si>
    <t>104434</t>
  </si>
  <si>
    <t>東吾妻町</t>
  </si>
  <si>
    <t>吾妻郡</t>
  </si>
  <si>
    <t>104299</t>
  </si>
  <si>
    <t>104281</t>
  </si>
  <si>
    <t>草津町</t>
  </si>
  <si>
    <t>104264</t>
  </si>
  <si>
    <t>嬬恋村</t>
  </si>
  <si>
    <t>104256</t>
  </si>
  <si>
    <t>長野原町</t>
  </si>
  <si>
    <t>104248</t>
  </si>
  <si>
    <t>中之条町</t>
  </si>
  <si>
    <t>104213</t>
  </si>
  <si>
    <t>甘楽町</t>
  </si>
  <si>
    <t>甘楽郡</t>
  </si>
  <si>
    <t>103845</t>
  </si>
  <si>
    <t>103837</t>
  </si>
  <si>
    <t>下仁田町</t>
  </si>
  <si>
    <t>103829</t>
  </si>
  <si>
    <t>神流町</t>
  </si>
  <si>
    <t>多野郡</t>
  </si>
  <si>
    <t>103675</t>
  </si>
  <si>
    <t>上野村</t>
  </si>
  <si>
    <t>103667</t>
  </si>
  <si>
    <t>吉岡町</t>
  </si>
  <si>
    <t>北群馬郡</t>
  </si>
  <si>
    <t>103454</t>
  </si>
  <si>
    <t>榛東村</t>
  </si>
  <si>
    <t>103446</t>
  </si>
  <si>
    <t>みどり市</t>
  </si>
  <si>
    <t>102121</t>
  </si>
  <si>
    <t>安中市</t>
  </si>
  <si>
    <t>102113</t>
  </si>
  <si>
    <t>富岡市</t>
  </si>
  <si>
    <t>102105</t>
  </si>
  <si>
    <t>藤岡市</t>
  </si>
  <si>
    <t>102091</t>
  </si>
  <si>
    <t>渋川市</t>
  </si>
  <si>
    <t>102083</t>
  </si>
  <si>
    <t>館林市</t>
  </si>
  <si>
    <t>102075</t>
  </si>
  <si>
    <t>沼田市</t>
  </si>
  <si>
    <t>102067</t>
  </si>
  <si>
    <t>太田市</t>
  </si>
  <si>
    <t>102059</t>
  </si>
  <si>
    <t>伊勢崎市</t>
  </si>
  <si>
    <t>102041</t>
  </si>
  <si>
    <t>桐生市</t>
  </si>
  <si>
    <t>102032</t>
  </si>
  <si>
    <t>高崎市</t>
  </si>
  <si>
    <t>102024</t>
  </si>
  <si>
    <t>前橋市</t>
  </si>
  <si>
    <t>102016</t>
  </si>
  <si>
    <t>那珂川町</t>
  </si>
  <si>
    <t>那須郡</t>
  </si>
  <si>
    <t>栃木県</t>
  </si>
  <si>
    <t>094111</t>
  </si>
  <si>
    <t>那須町</t>
  </si>
  <si>
    <t>094072</t>
  </si>
  <si>
    <t>高根沢町</t>
  </si>
  <si>
    <t>塩谷郡</t>
  </si>
  <si>
    <t>093866</t>
  </si>
  <si>
    <t>塩谷町</t>
  </si>
  <si>
    <t>093840</t>
  </si>
  <si>
    <t>野木町</t>
  </si>
  <si>
    <t>下都賀郡</t>
  </si>
  <si>
    <t>093645</t>
  </si>
  <si>
    <t>壬生町</t>
  </si>
  <si>
    <t>093611</t>
  </si>
  <si>
    <t>芳賀町</t>
  </si>
  <si>
    <t>芳賀郡</t>
  </si>
  <si>
    <t>093459</t>
  </si>
  <si>
    <t>市貝町</t>
  </si>
  <si>
    <t>093441</t>
  </si>
  <si>
    <t>茂木町</t>
  </si>
  <si>
    <t>093432</t>
  </si>
  <si>
    <t>益子町</t>
  </si>
  <si>
    <t>093424</t>
  </si>
  <si>
    <t>上三川町</t>
  </si>
  <si>
    <t>河内郡</t>
  </si>
  <si>
    <t>093017</t>
  </si>
  <si>
    <t>下野市</t>
  </si>
  <si>
    <t>092169</t>
  </si>
  <si>
    <t>那須烏山市</t>
  </si>
  <si>
    <t>092151</t>
  </si>
  <si>
    <t>さくら市</t>
  </si>
  <si>
    <t>092142</t>
  </si>
  <si>
    <t>那須塩原市</t>
  </si>
  <si>
    <t>092134</t>
  </si>
  <si>
    <t>矢板市</t>
  </si>
  <si>
    <t>092118</t>
  </si>
  <si>
    <t>大田原市</t>
  </si>
  <si>
    <t>092100</t>
  </si>
  <si>
    <t>真岡市</t>
  </si>
  <si>
    <t>092096</t>
  </si>
  <si>
    <t>小山市</t>
  </si>
  <si>
    <t>092088</t>
  </si>
  <si>
    <t>日光市</t>
  </si>
  <si>
    <t>092061</t>
  </si>
  <si>
    <t>鹿沼市</t>
  </si>
  <si>
    <t>092053</t>
  </si>
  <si>
    <t>佐野市</t>
  </si>
  <si>
    <t>092045</t>
  </si>
  <si>
    <t>栃木市</t>
  </si>
  <si>
    <t>092037</t>
  </si>
  <si>
    <t>足利市</t>
  </si>
  <si>
    <t>092029</t>
  </si>
  <si>
    <t>宇都宮市</t>
  </si>
  <si>
    <t>092011</t>
  </si>
  <si>
    <t>利根町</t>
  </si>
  <si>
    <t>北相馬郡</t>
  </si>
  <si>
    <t>茨城県</t>
  </si>
  <si>
    <t>085642</t>
  </si>
  <si>
    <t>境町</t>
  </si>
  <si>
    <t>猿島郡</t>
  </si>
  <si>
    <t>085464</t>
  </si>
  <si>
    <t>五霞町</t>
  </si>
  <si>
    <t>085421</t>
  </si>
  <si>
    <t>八千代町</t>
  </si>
  <si>
    <t>結城郡</t>
  </si>
  <si>
    <t>085219</t>
  </si>
  <si>
    <t>河内町</t>
  </si>
  <si>
    <t>稲敷郡</t>
  </si>
  <si>
    <t>084476</t>
  </si>
  <si>
    <t>阿見町</t>
  </si>
  <si>
    <t>084433</t>
  </si>
  <si>
    <t>美浦村</t>
  </si>
  <si>
    <t>084425</t>
  </si>
  <si>
    <t>大子町</t>
  </si>
  <si>
    <t>久慈郡</t>
  </si>
  <si>
    <t>083640</t>
  </si>
  <si>
    <t>東海村</t>
  </si>
  <si>
    <t>那珂郡</t>
  </si>
  <si>
    <t>083411</t>
  </si>
  <si>
    <t>城里町</t>
  </si>
  <si>
    <t>東茨城郡</t>
  </si>
  <si>
    <t>083101</t>
  </si>
  <si>
    <t>大洗町</t>
  </si>
  <si>
    <t>083097</t>
  </si>
  <si>
    <t>茨城町</t>
  </si>
  <si>
    <t>083020</t>
  </si>
  <si>
    <t>小美玉市</t>
  </si>
  <si>
    <t>082368</t>
  </si>
  <si>
    <t>つくばみらい市</t>
  </si>
  <si>
    <t>082350</t>
  </si>
  <si>
    <t>鉾田市</t>
  </si>
  <si>
    <t>082341</t>
  </si>
  <si>
    <t>行方市</t>
  </si>
  <si>
    <t>082333</t>
  </si>
  <si>
    <t>神栖市</t>
  </si>
  <si>
    <t>082325</t>
  </si>
  <si>
    <t>桜川市</t>
  </si>
  <si>
    <t>082317</t>
  </si>
  <si>
    <t>かすみがうら市</t>
  </si>
  <si>
    <t>082309</t>
  </si>
  <si>
    <t>稲敷市</t>
  </si>
  <si>
    <t>082295</t>
  </si>
  <si>
    <t>坂東市</t>
  </si>
  <si>
    <t>082287</t>
  </si>
  <si>
    <t>筑西市</t>
  </si>
  <si>
    <t>082279</t>
  </si>
  <si>
    <t>那珂市</t>
  </si>
  <si>
    <t>082261</t>
  </si>
  <si>
    <t>常陸大宮市</t>
  </si>
  <si>
    <t>082252</t>
  </si>
  <si>
    <t>守谷市</t>
  </si>
  <si>
    <t>082244</t>
  </si>
  <si>
    <t>潮来市</t>
  </si>
  <si>
    <t>082236</t>
  </si>
  <si>
    <t>鹿嶋市</t>
  </si>
  <si>
    <t>082228</t>
  </si>
  <si>
    <t>ひたちなか市</t>
  </si>
  <si>
    <t>082210</t>
  </si>
  <si>
    <t>つくば市</t>
  </si>
  <si>
    <t>082201</t>
  </si>
  <si>
    <t>牛久市</t>
  </si>
  <si>
    <t>082198</t>
  </si>
  <si>
    <t>取手市</t>
  </si>
  <si>
    <t>082171</t>
  </si>
  <si>
    <t>笠間市</t>
  </si>
  <si>
    <t>082163</t>
  </si>
  <si>
    <t>北茨城市</t>
  </si>
  <si>
    <t>082155</t>
  </si>
  <si>
    <t>高萩市</t>
  </si>
  <si>
    <t>082147</t>
  </si>
  <si>
    <t>常陸太田市</t>
  </si>
  <si>
    <t>082121</t>
  </si>
  <si>
    <t>常総市</t>
  </si>
  <si>
    <t>082112</t>
  </si>
  <si>
    <t>下妻市</t>
  </si>
  <si>
    <t>082104</t>
  </si>
  <si>
    <t>龍ケ崎市</t>
  </si>
  <si>
    <t>082082</t>
  </si>
  <si>
    <t>結城市</t>
  </si>
  <si>
    <t>082074</t>
  </si>
  <si>
    <t>石岡市</t>
  </si>
  <si>
    <t>082058</t>
  </si>
  <si>
    <t>古河市</t>
  </si>
  <si>
    <t>082040</t>
  </si>
  <si>
    <t>土浦市</t>
  </si>
  <si>
    <t>082031</t>
  </si>
  <si>
    <t>日立市</t>
  </si>
  <si>
    <t>082023</t>
  </si>
  <si>
    <t>水戸市</t>
  </si>
  <si>
    <t>082015</t>
  </si>
  <si>
    <t>飯舘村</t>
  </si>
  <si>
    <t>相馬郡</t>
  </si>
  <si>
    <t>福島県</t>
  </si>
  <si>
    <t>075647</t>
  </si>
  <si>
    <t>新地町</t>
  </si>
  <si>
    <t>075612</t>
  </si>
  <si>
    <t>葛尾村</t>
  </si>
  <si>
    <t>双葉郡</t>
  </si>
  <si>
    <t>075485</t>
  </si>
  <si>
    <t>浪江町</t>
  </si>
  <si>
    <t>075477</t>
  </si>
  <si>
    <t>双葉町</t>
  </si>
  <si>
    <t>075469</t>
  </si>
  <si>
    <t>大熊町</t>
  </si>
  <si>
    <t>075451</t>
  </si>
  <si>
    <t>川内村</t>
  </si>
  <si>
    <t>075442</t>
  </si>
  <si>
    <t>富岡町</t>
  </si>
  <si>
    <t>075434</t>
  </si>
  <si>
    <t>楢葉町</t>
  </si>
  <si>
    <t>075426</t>
  </si>
  <si>
    <t>広野町</t>
  </si>
  <si>
    <t>075418</t>
  </si>
  <si>
    <t>小野町</t>
  </si>
  <si>
    <t>田村郡</t>
  </si>
  <si>
    <t>075221</t>
  </si>
  <si>
    <t>三春町</t>
  </si>
  <si>
    <t>075213</t>
  </si>
  <si>
    <t>古殿町</t>
  </si>
  <si>
    <t>石川郡</t>
  </si>
  <si>
    <t>075051</t>
  </si>
  <si>
    <t>浅川町</t>
  </si>
  <si>
    <t>075043</t>
  </si>
  <si>
    <t>平田村</t>
  </si>
  <si>
    <t>075035</t>
  </si>
  <si>
    <t>玉川村</t>
  </si>
  <si>
    <t>075027</t>
  </si>
  <si>
    <t>石川町</t>
  </si>
  <si>
    <t>075019</t>
  </si>
  <si>
    <t>鮫川村</t>
  </si>
  <si>
    <t>東白川郡</t>
  </si>
  <si>
    <t>074845</t>
  </si>
  <si>
    <t>塙町</t>
  </si>
  <si>
    <t>074837</t>
  </si>
  <si>
    <t>矢祭町</t>
  </si>
  <si>
    <t>074829</t>
  </si>
  <si>
    <t>棚倉町</t>
  </si>
  <si>
    <t>074811</t>
  </si>
  <si>
    <t>矢吹町</t>
  </si>
  <si>
    <t>西白河郡</t>
  </si>
  <si>
    <t>074667</t>
  </si>
  <si>
    <t>中島村</t>
  </si>
  <si>
    <t>074659</t>
  </si>
  <si>
    <t>泉崎村</t>
  </si>
  <si>
    <t>074641</t>
  </si>
  <si>
    <t>西郷村</t>
  </si>
  <si>
    <t>074616</t>
  </si>
  <si>
    <t>会津美里町</t>
  </si>
  <si>
    <t>大沼郡</t>
  </si>
  <si>
    <t>074471</t>
  </si>
  <si>
    <t>074462</t>
  </si>
  <si>
    <t>金山町</t>
  </si>
  <si>
    <t>074454</t>
  </si>
  <si>
    <t>三島町</t>
  </si>
  <si>
    <t>074446</t>
  </si>
  <si>
    <t>柳津町</t>
  </si>
  <si>
    <t>河沼郡</t>
  </si>
  <si>
    <t>074233</t>
  </si>
  <si>
    <t>湯川村</t>
  </si>
  <si>
    <t>074225</t>
  </si>
  <si>
    <t>会津坂下町</t>
  </si>
  <si>
    <t>074217</t>
  </si>
  <si>
    <t>猪苗代町</t>
  </si>
  <si>
    <t>耶麻郡</t>
  </si>
  <si>
    <t>074080</t>
  </si>
  <si>
    <t>磐梯町</t>
  </si>
  <si>
    <t>074071</t>
  </si>
  <si>
    <t>西会津町</t>
  </si>
  <si>
    <t>074055</t>
  </si>
  <si>
    <t>北塩原村</t>
  </si>
  <si>
    <t>074021</t>
  </si>
  <si>
    <t>南会津町</t>
  </si>
  <si>
    <t>南会津郡</t>
  </si>
  <si>
    <t>073687</t>
  </si>
  <si>
    <t>只見町</t>
  </si>
  <si>
    <t>073679</t>
  </si>
  <si>
    <t>檜枝岐村</t>
  </si>
  <si>
    <t>073644</t>
  </si>
  <si>
    <t>下郷町</t>
  </si>
  <si>
    <t>073628</t>
  </si>
  <si>
    <t>天栄村</t>
  </si>
  <si>
    <t>岩瀬郡</t>
  </si>
  <si>
    <t>073440</t>
  </si>
  <si>
    <t>鏡石町</t>
  </si>
  <si>
    <t>073423</t>
  </si>
  <si>
    <t>大玉村</t>
  </si>
  <si>
    <t>安達郡</t>
  </si>
  <si>
    <t>073229</t>
  </si>
  <si>
    <t>川俣町</t>
  </si>
  <si>
    <t>伊達郡</t>
  </si>
  <si>
    <t>073083</t>
  </si>
  <si>
    <t>国見町</t>
  </si>
  <si>
    <t>073032</t>
  </si>
  <si>
    <t>桑折町</t>
  </si>
  <si>
    <t>073016</t>
  </si>
  <si>
    <t>本宮市</t>
  </si>
  <si>
    <t>072141</t>
  </si>
  <si>
    <t>伊達市</t>
  </si>
  <si>
    <t>072133</t>
  </si>
  <si>
    <t>南相馬市</t>
  </si>
  <si>
    <t>072125</t>
  </si>
  <si>
    <t>田村市</t>
  </si>
  <si>
    <t>072117</t>
  </si>
  <si>
    <t>二本松市</t>
  </si>
  <si>
    <t>072109</t>
  </si>
  <si>
    <t>相馬市</t>
  </si>
  <si>
    <t>072095</t>
  </si>
  <si>
    <t>喜多方市</t>
  </si>
  <si>
    <t>072087</t>
  </si>
  <si>
    <t>須賀川市</t>
  </si>
  <si>
    <t>072079</t>
  </si>
  <si>
    <t>白河市</t>
  </si>
  <si>
    <t>072052</t>
  </si>
  <si>
    <t>いわき市</t>
  </si>
  <si>
    <t>072044</t>
  </si>
  <si>
    <t>郡山市</t>
  </si>
  <si>
    <t>072036</t>
  </si>
  <si>
    <t>会津若松市</t>
  </si>
  <si>
    <t>072028</t>
  </si>
  <si>
    <t>福島市</t>
  </si>
  <si>
    <t>072010</t>
  </si>
  <si>
    <t>遊佐町</t>
  </si>
  <si>
    <t>飽海郡</t>
  </si>
  <si>
    <t>山形県</t>
  </si>
  <si>
    <t>064611</t>
  </si>
  <si>
    <t>庄内町</t>
  </si>
  <si>
    <t>東田川郡</t>
  </si>
  <si>
    <t>064289</t>
  </si>
  <si>
    <t>三川町</t>
  </si>
  <si>
    <t>064262</t>
  </si>
  <si>
    <t>飯豊町</t>
  </si>
  <si>
    <t>西置賜郡</t>
  </si>
  <si>
    <t>064033</t>
  </si>
  <si>
    <t>白鷹町</t>
  </si>
  <si>
    <t>064025</t>
  </si>
  <si>
    <t>064017</t>
  </si>
  <si>
    <t>東置賜郡</t>
  </si>
  <si>
    <t>063827</t>
  </si>
  <si>
    <t>高畠町</t>
  </si>
  <si>
    <t>063819</t>
  </si>
  <si>
    <t>戸沢村</t>
  </si>
  <si>
    <t>最上郡</t>
  </si>
  <si>
    <t>063673</t>
  </si>
  <si>
    <t>鮭川村</t>
  </si>
  <si>
    <t>063665</t>
  </si>
  <si>
    <t>大蔵村</t>
  </si>
  <si>
    <t>063657</t>
  </si>
  <si>
    <t>真室川町</t>
  </si>
  <si>
    <t>063649</t>
  </si>
  <si>
    <t>舟形町</t>
  </si>
  <si>
    <t>063631</t>
  </si>
  <si>
    <t>最上町</t>
  </si>
  <si>
    <t>063622</t>
  </si>
  <si>
    <t>063614</t>
  </si>
  <si>
    <t>大石田町</t>
  </si>
  <si>
    <t>北村山郡</t>
  </si>
  <si>
    <t>063410</t>
  </si>
  <si>
    <t>大江町</t>
  </si>
  <si>
    <t>西村山郡</t>
  </si>
  <si>
    <t>063240</t>
  </si>
  <si>
    <t>063231</t>
  </si>
  <si>
    <t>西川町</t>
  </si>
  <si>
    <t>063223</t>
  </si>
  <si>
    <t>河北町</t>
  </si>
  <si>
    <t>063215</t>
  </si>
  <si>
    <t>中山町</t>
  </si>
  <si>
    <t>東村山郡</t>
  </si>
  <si>
    <t>063029</t>
  </si>
  <si>
    <t>山辺町</t>
  </si>
  <si>
    <t>063011</t>
  </si>
  <si>
    <t>南陽市</t>
  </si>
  <si>
    <t>062138</t>
  </si>
  <si>
    <t>尾花沢市</t>
  </si>
  <si>
    <t>062120</t>
  </si>
  <si>
    <t>東根市</t>
  </si>
  <si>
    <t>062111</t>
  </si>
  <si>
    <t>天童市</t>
  </si>
  <si>
    <t>062103</t>
  </si>
  <si>
    <t>長井市</t>
  </si>
  <si>
    <t>062090</t>
  </si>
  <si>
    <t>村山市</t>
  </si>
  <si>
    <t>062081</t>
  </si>
  <si>
    <t>上山市</t>
  </si>
  <si>
    <t>062073</t>
  </si>
  <si>
    <t>寒河江市</t>
  </si>
  <si>
    <t>062065</t>
  </si>
  <si>
    <t>新庄市</t>
  </si>
  <si>
    <t>062057</t>
  </si>
  <si>
    <t>酒田市</t>
  </si>
  <si>
    <t>062049</t>
  </si>
  <si>
    <t>鶴岡市</t>
  </si>
  <si>
    <t>062031</t>
  </si>
  <si>
    <t>米沢市</t>
  </si>
  <si>
    <t>062022</t>
  </si>
  <si>
    <t>山形市</t>
  </si>
  <si>
    <t>062014</t>
  </si>
  <si>
    <t>東成瀬村</t>
  </si>
  <si>
    <t>雄勝郡</t>
  </si>
  <si>
    <t>秋田県</t>
  </si>
  <si>
    <t>054640</t>
  </si>
  <si>
    <t>羽後町</t>
  </si>
  <si>
    <t>054631</t>
  </si>
  <si>
    <t>仙北郡</t>
  </si>
  <si>
    <t>054348</t>
  </si>
  <si>
    <t>大潟村</t>
  </si>
  <si>
    <t>南秋田郡</t>
  </si>
  <si>
    <t>053686</t>
  </si>
  <si>
    <t>井川町</t>
  </si>
  <si>
    <t>053660</t>
  </si>
  <si>
    <t>八郎潟町</t>
  </si>
  <si>
    <t>053635</t>
  </si>
  <si>
    <t>五城目町</t>
  </si>
  <si>
    <t>053619</t>
  </si>
  <si>
    <t>八峰町</t>
  </si>
  <si>
    <t>山本郡</t>
  </si>
  <si>
    <t>053490</t>
  </si>
  <si>
    <t>三種町</t>
  </si>
  <si>
    <t>053481</t>
  </si>
  <si>
    <t>藤里町</t>
  </si>
  <si>
    <t>053465</t>
  </si>
  <si>
    <t>上小阿仁村</t>
  </si>
  <si>
    <t>北秋田郡</t>
  </si>
  <si>
    <t>053279</t>
  </si>
  <si>
    <t>小坂町</t>
  </si>
  <si>
    <t>鹿角郡</t>
  </si>
  <si>
    <t>053031</t>
  </si>
  <si>
    <t>仙北市</t>
  </si>
  <si>
    <t>052159</t>
  </si>
  <si>
    <t>にかほ市</t>
  </si>
  <si>
    <t>052141</t>
  </si>
  <si>
    <t>北秋田市</t>
  </si>
  <si>
    <t>052132</t>
  </si>
  <si>
    <t>大仙市</t>
  </si>
  <si>
    <t>052124</t>
  </si>
  <si>
    <t>潟上市</t>
  </si>
  <si>
    <t>052116</t>
  </si>
  <si>
    <t>由利本荘市</t>
  </si>
  <si>
    <t>052108</t>
  </si>
  <si>
    <t>鹿角市</t>
  </si>
  <si>
    <t>052094</t>
  </si>
  <si>
    <t>湯沢市</t>
  </si>
  <si>
    <t>052078</t>
  </si>
  <si>
    <t>男鹿市</t>
  </si>
  <si>
    <t>052060</t>
  </si>
  <si>
    <t>大館市</t>
  </si>
  <si>
    <t>052043</t>
  </si>
  <si>
    <t>横手市</t>
  </si>
  <si>
    <t>052035</t>
  </si>
  <si>
    <t>能代市</t>
  </si>
  <si>
    <t>052027</t>
  </si>
  <si>
    <t>秋田市</t>
  </si>
  <si>
    <t>052019</t>
  </si>
  <si>
    <t>南三陸町</t>
  </si>
  <si>
    <t>本吉郡</t>
  </si>
  <si>
    <t>宮城県</t>
  </si>
  <si>
    <t>046060</t>
  </si>
  <si>
    <t>女川町</t>
  </si>
  <si>
    <t>牡鹿郡</t>
  </si>
  <si>
    <t>045811</t>
  </si>
  <si>
    <t>遠田郡</t>
  </si>
  <si>
    <t>045055</t>
  </si>
  <si>
    <t>涌谷町</t>
  </si>
  <si>
    <t>045012</t>
  </si>
  <si>
    <t>加美町</t>
  </si>
  <si>
    <t>加美郡</t>
  </si>
  <si>
    <t>044458</t>
  </si>
  <si>
    <t>色麻町</t>
  </si>
  <si>
    <t>044440</t>
  </si>
  <si>
    <t>大衡村</t>
  </si>
  <si>
    <t>黒川郡</t>
  </si>
  <si>
    <t>044245</t>
  </si>
  <si>
    <t>大郷町</t>
  </si>
  <si>
    <t>044229</t>
  </si>
  <si>
    <t>大和町</t>
  </si>
  <si>
    <t>044211</t>
  </si>
  <si>
    <t>利府町</t>
  </si>
  <si>
    <t>宮城郡</t>
  </si>
  <si>
    <t>044067</t>
  </si>
  <si>
    <t>七ヶ浜町</t>
  </si>
  <si>
    <t>044041</t>
  </si>
  <si>
    <t>松島町</t>
  </si>
  <si>
    <t>044016</t>
  </si>
  <si>
    <t>山元町</t>
  </si>
  <si>
    <t>亘理郡</t>
  </si>
  <si>
    <t>043621</t>
  </si>
  <si>
    <t>亘理町</t>
  </si>
  <si>
    <t>043613</t>
  </si>
  <si>
    <t>丸森町</t>
  </si>
  <si>
    <t>伊具郡</t>
  </si>
  <si>
    <t>043419</t>
  </si>
  <si>
    <t>柴田郡</t>
  </si>
  <si>
    <t>043249</t>
  </si>
  <si>
    <t>柴田町</t>
  </si>
  <si>
    <t>043231</t>
  </si>
  <si>
    <t>村田町</t>
  </si>
  <si>
    <t>043222</t>
  </si>
  <si>
    <t>大河原町</t>
  </si>
  <si>
    <t>043214</t>
  </si>
  <si>
    <t>七ヶ宿町</t>
  </si>
  <si>
    <t>刈田郡</t>
  </si>
  <si>
    <t>043028</t>
  </si>
  <si>
    <t>蔵王町</t>
  </si>
  <si>
    <t>043010</t>
  </si>
  <si>
    <t>富谷市</t>
    <rPh sb="2" eb="3">
      <t>シ</t>
    </rPh>
    <phoneticPr fontId="2"/>
  </si>
  <si>
    <t>042161</t>
    <phoneticPr fontId="2"/>
  </si>
  <si>
    <t>大崎市</t>
  </si>
  <si>
    <t>042153</t>
  </si>
  <si>
    <t>東松島市</t>
  </si>
  <si>
    <t>042145</t>
  </si>
  <si>
    <t>栗原市</t>
  </si>
  <si>
    <t>042137</t>
  </si>
  <si>
    <t>登米市</t>
  </si>
  <si>
    <t>042129</t>
  </si>
  <si>
    <t>岩沼市</t>
  </si>
  <si>
    <t>042111</t>
  </si>
  <si>
    <t>多賀城市</t>
  </si>
  <si>
    <t>042099</t>
  </si>
  <si>
    <t>角田市</t>
  </si>
  <si>
    <t>042081</t>
  </si>
  <si>
    <t>名取市</t>
  </si>
  <si>
    <t>042072</t>
  </si>
  <si>
    <t>白石市</t>
  </si>
  <si>
    <t>042064</t>
  </si>
  <si>
    <t>気仙沼市</t>
  </si>
  <si>
    <t>042056</t>
  </si>
  <si>
    <t>塩竈市</t>
  </si>
  <si>
    <t>042030</t>
  </si>
  <si>
    <t>石巻市</t>
  </si>
  <si>
    <t>042021</t>
  </si>
  <si>
    <t>仙台市</t>
  </si>
  <si>
    <t>041050</t>
    <phoneticPr fontId="2"/>
  </si>
  <si>
    <t>太白区</t>
  </si>
  <si>
    <t>041041</t>
    <phoneticPr fontId="2"/>
  </si>
  <si>
    <t>若林区</t>
  </si>
  <si>
    <t>041033</t>
    <phoneticPr fontId="2"/>
  </si>
  <si>
    <t>宮城野区</t>
  </si>
  <si>
    <t>041025</t>
    <phoneticPr fontId="2"/>
  </si>
  <si>
    <t>041017</t>
    <phoneticPr fontId="2"/>
  </si>
  <si>
    <t>一戸町</t>
  </si>
  <si>
    <t>二戸郡</t>
  </si>
  <si>
    <t>岩手県</t>
  </si>
  <si>
    <t>035246</t>
  </si>
  <si>
    <t>洋野町</t>
  </si>
  <si>
    <t>九戸郡</t>
  </si>
  <si>
    <t>035076</t>
  </si>
  <si>
    <t>九戸村</t>
  </si>
  <si>
    <t>035068</t>
  </si>
  <si>
    <t>野田村</t>
  </si>
  <si>
    <t>035033</t>
  </si>
  <si>
    <t>軽米町</t>
  </si>
  <si>
    <t>035017</t>
  </si>
  <si>
    <t>普代村</t>
  </si>
  <si>
    <t>下閉伊郡</t>
  </si>
  <si>
    <t>034851</t>
  </si>
  <si>
    <t>田野畑村</t>
  </si>
  <si>
    <t>034843</t>
  </si>
  <si>
    <t>岩泉町</t>
  </si>
  <si>
    <t>034835</t>
  </si>
  <si>
    <t>山田町</t>
  </si>
  <si>
    <t>034827</t>
  </si>
  <si>
    <t>大槌町</t>
  </si>
  <si>
    <t>上閉伊郡</t>
  </si>
  <si>
    <t>034614</t>
  </si>
  <si>
    <t>住田町</t>
  </si>
  <si>
    <t>気仙郡</t>
  </si>
  <si>
    <t>034410</t>
  </si>
  <si>
    <t>平泉町</t>
  </si>
  <si>
    <t>西磐井郡</t>
  </si>
  <si>
    <t>034029</t>
  </si>
  <si>
    <t>金ケ崎町</t>
  </si>
  <si>
    <t>胆沢郡</t>
  </si>
  <si>
    <t>033812</t>
  </si>
  <si>
    <t>西和賀町</t>
  </si>
  <si>
    <t>和賀郡</t>
  </si>
  <si>
    <t>033669</t>
  </si>
  <si>
    <t>矢巾町</t>
  </si>
  <si>
    <t>紫波郡</t>
  </si>
  <si>
    <t>033227</t>
  </si>
  <si>
    <t>紫波町</t>
  </si>
  <si>
    <t>033219</t>
  </si>
  <si>
    <t>岩手町</t>
  </si>
  <si>
    <t>岩手郡</t>
  </si>
  <si>
    <t>033031</t>
  </si>
  <si>
    <t>葛巻町</t>
  </si>
  <si>
    <t>033022</t>
  </si>
  <si>
    <t>雫石町</t>
  </si>
  <si>
    <t>033014</t>
  </si>
  <si>
    <t>滝沢市</t>
    <rPh sb="2" eb="3">
      <t>シ</t>
    </rPh>
    <phoneticPr fontId="2"/>
  </si>
  <si>
    <t>032166</t>
    <phoneticPr fontId="2"/>
  </si>
  <si>
    <t>奥州市</t>
  </si>
  <si>
    <t>032158</t>
  </si>
  <si>
    <t>八幡平市</t>
  </si>
  <si>
    <t>032140</t>
  </si>
  <si>
    <t>二戸市</t>
  </si>
  <si>
    <t>032131</t>
  </si>
  <si>
    <t>釜石市</t>
  </si>
  <si>
    <t>032115</t>
  </si>
  <si>
    <t>陸前高田市</t>
  </si>
  <si>
    <t>032107</t>
  </si>
  <si>
    <t>一関市</t>
  </si>
  <si>
    <t>032093</t>
  </si>
  <si>
    <t>遠野市</t>
  </si>
  <si>
    <t>032085</t>
  </si>
  <si>
    <t>久慈市</t>
  </si>
  <si>
    <t>032077</t>
  </si>
  <si>
    <t>北上市</t>
  </si>
  <si>
    <t>032069</t>
  </si>
  <si>
    <t>花巻市</t>
  </si>
  <si>
    <t>032051</t>
  </si>
  <si>
    <t>大船渡市</t>
  </si>
  <si>
    <t>032034</t>
  </si>
  <si>
    <t>宮古市</t>
  </si>
  <si>
    <t>032026</t>
  </si>
  <si>
    <t>盛岡市</t>
  </si>
  <si>
    <t>032018</t>
  </si>
  <si>
    <t>新郷村</t>
  </si>
  <si>
    <t>三戸郡</t>
  </si>
  <si>
    <t>青森県</t>
  </si>
  <si>
    <t>024503</t>
  </si>
  <si>
    <t>階上町</t>
  </si>
  <si>
    <t>024465</t>
  </si>
  <si>
    <t>024457</t>
  </si>
  <si>
    <t>田子町</t>
  </si>
  <si>
    <t>024431</t>
  </si>
  <si>
    <t>五戸町</t>
  </si>
  <si>
    <t>024422</t>
  </si>
  <si>
    <t>三戸町</t>
  </si>
  <si>
    <t>024414</t>
  </si>
  <si>
    <t>佐井村</t>
  </si>
  <si>
    <t>下北郡</t>
  </si>
  <si>
    <t>024261</t>
  </si>
  <si>
    <t>風間浦村</t>
  </si>
  <si>
    <t>024252</t>
  </si>
  <si>
    <t>東通村</t>
  </si>
  <si>
    <t>024244</t>
  </si>
  <si>
    <t>大間町</t>
  </si>
  <si>
    <t>024236</t>
  </si>
  <si>
    <t>おいらせ町</t>
  </si>
  <si>
    <t>上北郡</t>
  </si>
  <si>
    <t>024121</t>
  </si>
  <si>
    <t>六ヶ所村</t>
  </si>
  <si>
    <t>024112</t>
  </si>
  <si>
    <t>東北町</t>
  </si>
  <si>
    <t>024082</t>
  </si>
  <si>
    <t>横浜町</t>
  </si>
  <si>
    <t>024066</t>
  </si>
  <si>
    <t>六戸町</t>
  </si>
  <si>
    <t>024058</t>
  </si>
  <si>
    <t>七戸町</t>
  </si>
  <si>
    <t>024023</t>
  </si>
  <si>
    <t>野辺地町</t>
  </si>
  <si>
    <t>024015</t>
  </si>
  <si>
    <t>中泊町</t>
  </si>
  <si>
    <t>北津軽郡</t>
  </si>
  <si>
    <t>023876</t>
  </si>
  <si>
    <t>鶴田町</t>
  </si>
  <si>
    <t>023841</t>
  </si>
  <si>
    <t>板柳町</t>
  </si>
  <si>
    <t>023817</t>
  </si>
  <si>
    <t>田舎館村</t>
  </si>
  <si>
    <t>南津軽郡</t>
  </si>
  <si>
    <t>023671</t>
  </si>
  <si>
    <t>大鰐町</t>
  </si>
  <si>
    <t>023621</t>
  </si>
  <si>
    <t>藤崎町</t>
  </si>
  <si>
    <t>023612</t>
  </si>
  <si>
    <t>西目屋村</t>
  </si>
  <si>
    <t>中津軽郡</t>
  </si>
  <si>
    <t>023434</t>
  </si>
  <si>
    <t>深浦町</t>
  </si>
  <si>
    <t>西津軽郡</t>
  </si>
  <si>
    <t>023230</t>
  </si>
  <si>
    <t>鰺ヶ沢町</t>
  </si>
  <si>
    <t>023213</t>
  </si>
  <si>
    <t>外ヶ浜町</t>
  </si>
  <si>
    <t>東津軽郡</t>
  </si>
  <si>
    <t>023078</t>
  </si>
  <si>
    <t>蓬田村</t>
  </si>
  <si>
    <t>023043</t>
  </si>
  <si>
    <t>今別町</t>
  </si>
  <si>
    <t>023035</t>
  </si>
  <si>
    <t>平内町</t>
  </si>
  <si>
    <t>023019</t>
  </si>
  <si>
    <t>平川市</t>
  </si>
  <si>
    <t>022101</t>
  </si>
  <si>
    <t>つがる市</t>
  </si>
  <si>
    <t>022098</t>
  </si>
  <si>
    <t>むつ市</t>
  </si>
  <si>
    <t>022080</t>
  </si>
  <si>
    <t>三沢市</t>
  </si>
  <si>
    <t>022071</t>
  </si>
  <si>
    <t>十和田市</t>
  </si>
  <si>
    <t>022063</t>
  </si>
  <si>
    <t>五所川原市</t>
  </si>
  <si>
    <t>022055</t>
  </si>
  <si>
    <t>黒石市</t>
  </si>
  <si>
    <t>022047</t>
  </si>
  <si>
    <t>八戸市</t>
  </si>
  <si>
    <t>022039</t>
  </si>
  <si>
    <t>弘前市</t>
  </si>
  <si>
    <t>022021</t>
  </si>
  <si>
    <t>青森市</t>
  </si>
  <si>
    <t>022012</t>
  </si>
  <si>
    <t>羅臼町</t>
  </si>
  <si>
    <t>目梨郡</t>
  </si>
  <si>
    <t>北海道</t>
  </si>
  <si>
    <t>016942</t>
  </si>
  <si>
    <t>標津町</t>
  </si>
  <si>
    <t>標津郡</t>
  </si>
  <si>
    <t>016934</t>
  </si>
  <si>
    <t>中標津町</t>
  </si>
  <si>
    <t>016926</t>
  </si>
  <si>
    <t>別海町</t>
    <phoneticPr fontId="2"/>
  </si>
  <si>
    <t>野付郡</t>
  </si>
  <si>
    <t>016918</t>
  </si>
  <si>
    <t>白糠町</t>
  </si>
  <si>
    <t>白糠郡</t>
  </si>
  <si>
    <t>016683</t>
  </si>
  <si>
    <t>鶴居村</t>
  </si>
  <si>
    <t>阿寒郡</t>
  </si>
  <si>
    <t>016675</t>
  </si>
  <si>
    <t>弟子屈町</t>
  </si>
  <si>
    <t>川上郡</t>
  </si>
  <si>
    <t>016659</t>
  </si>
  <si>
    <t>標茶町</t>
  </si>
  <si>
    <t>016641</t>
  </si>
  <si>
    <t>浜中町</t>
  </si>
  <si>
    <t>厚岸郡</t>
  </si>
  <si>
    <t>016632</t>
  </si>
  <si>
    <t>厚岸町</t>
  </si>
  <si>
    <t>016624</t>
  </si>
  <si>
    <t>釧路町</t>
  </si>
  <si>
    <t>釧路郡</t>
  </si>
  <si>
    <t>016616</t>
  </si>
  <si>
    <t>浦幌町</t>
  </si>
  <si>
    <t>十勝郡</t>
  </si>
  <si>
    <t>016497</t>
  </si>
  <si>
    <t>陸別町</t>
  </si>
  <si>
    <t>足寄郡</t>
  </si>
  <si>
    <t>016489</t>
  </si>
  <si>
    <t>足寄町</t>
  </si>
  <si>
    <t>016471</t>
  </si>
  <si>
    <t>本別町</t>
  </si>
  <si>
    <t>中川郡</t>
  </si>
  <si>
    <t>016462</t>
  </si>
  <si>
    <t>豊頃町</t>
  </si>
  <si>
    <t>016454</t>
  </si>
  <si>
    <t>016446</t>
  </si>
  <si>
    <t>幕別町</t>
  </si>
  <si>
    <t>016438</t>
  </si>
  <si>
    <t>広尾町</t>
  </si>
  <si>
    <t>広尾郡</t>
  </si>
  <si>
    <t>016420</t>
  </si>
  <si>
    <t>大樹町</t>
  </si>
  <si>
    <t>016411</t>
  </si>
  <si>
    <t>更別村</t>
  </si>
  <si>
    <t>河西郡</t>
  </si>
  <si>
    <t>016390</t>
  </si>
  <si>
    <t>中札内村</t>
  </si>
  <si>
    <t>016381</t>
  </si>
  <si>
    <t>芽室町</t>
  </si>
  <si>
    <t>016373</t>
  </si>
  <si>
    <t>上川郡</t>
  </si>
  <si>
    <t>016365</t>
  </si>
  <si>
    <t>新得町</t>
  </si>
  <si>
    <t>016357</t>
  </si>
  <si>
    <t>鹿追町</t>
  </si>
  <si>
    <t>河東郡</t>
  </si>
  <si>
    <t>016349</t>
  </si>
  <si>
    <t>上士幌町</t>
  </si>
  <si>
    <t>016331</t>
  </si>
  <si>
    <t>士幌町</t>
  </si>
  <si>
    <t>016322</t>
  </si>
  <si>
    <t>音更町</t>
  </si>
  <si>
    <t>016314</t>
  </si>
  <si>
    <t>新ひだか町</t>
  </si>
  <si>
    <t>016101</t>
  </si>
  <si>
    <t>えりも町</t>
  </si>
  <si>
    <t>幌泉郡</t>
  </si>
  <si>
    <t>016098</t>
  </si>
  <si>
    <t>様似町</t>
  </si>
  <si>
    <t>様似郡</t>
  </si>
  <si>
    <t>016080</t>
  </si>
  <si>
    <t>浦河町</t>
  </si>
  <si>
    <t>浦河郡</t>
  </si>
  <si>
    <t>016071</t>
  </si>
  <si>
    <t>新冠町</t>
  </si>
  <si>
    <t>新冠郡</t>
  </si>
  <si>
    <t>016047</t>
  </si>
  <si>
    <t>平取町</t>
  </si>
  <si>
    <t>沙流郡</t>
  </si>
  <si>
    <t>016021</t>
  </si>
  <si>
    <t>016012</t>
  </si>
  <si>
    <t>むかわ町</t>
  </si>
  <si>
    <t>勇払郡</t>
  </si>
  <si>
    <t>015865</t>
  </si>
  <si>
    <t>安平町</t>
  </si>
  <si>
    <t>015857</t>
  </si>
  <si>
    <t>洞爺湖町</t>
  </si>
  <si>
    <t>虻田郡</t>
  </si>
  <si>
    <t>015849</t>
  </si>
  <si>
    <t>厚真町</t>
  </si>
  <si>
    <t>015814</t>
  </si>
  <si>
    <t>白老町</t>
  </si>
  <si>
    <t>白老郡</t>
  </si>
  <si>
    <t>015784</t>
  </si>
  <si>
    <t>壮瞥町</t>
  </si>
  <si>
    <t>有珠郡</t>
  </si>
  <si>
    <t>015750</t>
  </si>
  <si>
    <t>豊浦町</t>
  </si>
  <si>
    <t>015717</t>
  </si>
  <si>
    <t>大空町</t>
  </si>
  <si>
    <t>網走郡</t>
  </si>
  <si>
    <t>015644</t>
  </si>
  <si>
    <t>雄武町</t>
  </si>
  <si>
    <t>紋別郡</t>
  </si>
  <si>
    <t>015636</t>
  </si>
  <si>
    <t>西興部村</t>
  </si>
  <si>
    <t>015628</t>
  </si>
  <si>
    <t>興部町</t>
  </si>
  <si>
    <t>015610</t>
  </si>
  <si>
    <t>滝上町</t>
  </si>
  <si>
    <t>015601</t>
  </si>
  <si>
    <t>湧別町</t>
  </si>
  <si>
    <t>015598</t>
  </si>
  <si>
    <t>遠軽町</t>
  </si>
  <si>
    <t>015555</t>
  </si>
  <si>
    <t>佐呂間町</t>
  </si>
  <si>
    <t>常呂郡</t>
  </si>
  <si>
    <t>015521</t>
  </si>
  <si>
    <t>置戸町</t>
  </si>
  <si>
    <t>015504</t>
  </si>
  <si>
    <t>訓子府町</t>
  </si>
  <si>
    <t>015491</t>
  </si>
  <si>
    <t>小清水町</t>
  </si>
  <si>
    <t>斜里郡</t>
  </si>
  <si>
    <t>015474</t>
  </si>
  <si>
    <t>清里町</t>
  </si>
  <si>
    <t>015466</t>
  </si>
  <si>
    <t>斜里町</t>
  </si>
  <si>
    <t>015458</t>
  </si>
  <si>
    <t>津別町</t>
  </si>
  <si>
    <t>015440</t>
  </si>
  <si>
    <t>美幌町</t>
  </si>
  <si>
    <t>015431</t>
  </si>
  <si>
    <t>幌延町</t>
  </si>
  <si>
    <t>天塩郡</t>
  </si>
  <si>
    <t>015202</t>
  </si>
  <si>
    <t>利尻富士町</t>
  </si>
  <si>
    <t>利尻郡</t>
  </si>
  <si>
    <t>015199</t>
  </si>
  <si>
    <t>利尻町</t>
  </si>
  <si>
    <t>015181</t>
  </si>
  <si>
    <t>礼文町</t>
  </si>
  <si>
    <t>礼文郡</t>
  </si>
  <si>
    <t>015172</t>
  </si>
  <si>
    <t>豊富町</t>
  </si>
  <si>
    <t>015164</t>
  </si>
  <si>
    <t>枝幸町</t>
  </si>
  <si>
    <t>枝幸郡</t>
  </si>
  <si>
    <t>015148</t>
  </si>
  <si>
    <t>中頓別町</t>
  </si>
  <si>
    <t>015130</t>
  </si>
  <si>
    <t>浜頓別町</t>
  </si>
  <si>
    <t>015121</t>
  </si>
  <si>
    <t>猿払村</t>
  </si>
  <si>
    <t>宗谷郡</t>
  </si>
  <si>
    <t>015113</t>
  </si>
  <si>
    <t>天塩町</t>
  </si>
  <si>
    <t>014877</t>
  </si>
  <si>
    <t>遠別町</t>
  </si>
  <si>
    <t>014869</t>
  </si>
  <si>
    <t>初山別村</t>
  </si>
  <si>
    <t>苫前郡</t>
  </si>
  <si>
    <t>014851</t>
  </si>
  <si>
    <t>羽幌町</t>
  </si>
  <si>
    <t>014842</t>
  </si>
  <si>
    <t>苫前町</t>
  </si>
  <si>
    <t>014834</t>
  </si>
  <si>
    <t>小平町</t>
  </si>
  <si>
    <t>留萌郡</t>
  </si>
  <si>
    <t>014826</t>
  </si>
  <si>
    <t>増毛町</t>
  </si>
  <si>
    <t>増毛郡</t>
  </si>
  <si>
    <t>014818</t>
  </si>
  <si>
    <t>幌加内町</t>
  </si>
  <si>
    <t>雨竜郡</t>
  </si>
  <si>
    <t>014729</t>
  </si>
  <si>
    <t>中川町</t>
  </si>
  <si>
    <t>014711</t>
  </si>
  <si>
    <t>音威子府村</t>
  </si>
  <si>
    <t>014702</t>
  </si>
  <si>
    <t>美深町</t>
  </si>
  <si>
    <t>014699</t>
  </si>
  <si>
    <t>下川町</t>
  </si>
  <si>
    <t>014681</t>
  </si>
  <si>
    <t>剣淵町</t>
  </si>
  <si>
    <t>014656</t>
  </si>
  <si>
    <t>和寒町</t>
  </si>
  <si>
    <t>014648</t>
  </si>
  <si>
    <t>占冠村</t>
  </si>
  <si>
    <t>014630</t>
  </si>
  <si>
    <t>南富良野町</t>
  </si>
  <si>
    <t>空知郡</t>
  </si>
  <si>
    <t>014621</t>
  </si>
  <si>
    <t>中富良野町</t>
  </si>
  <si>
    <t>014613</t>
  </si>
  <si>
    <t>上富良野町</t>
  </si>
  <si>
    <t>014605</t>
  </si>
  <si>
    <t>美瑛町</t>
  </si>
  <si>
    <t>014591</t>
  </si>
  <si>
    <t>東川町</t>
  </si>
  <si>
    <t>014583</t>
  </si>
  <si>
    <t>上川町</t>
  </si>
  <si>
    <t>014575</t>
  </si>
  <si>
    <t>愛別町</t>
  </si>
  <si>
    <t>014567</t>
  </si>
  <si>
    <t>比布町</t>
  </si>
  <si>
    <t>014559</t>
  </si>
  <si>
    <t>当麻町</t>
  </si>
  <si>
    <t>014541</t>
  </si>
  <si>
    <t>東神楽町</t>
  </si>
  <si>
    <t>014532</t>
  </si>
  <si>
    <t>鷹栖町</t>
  </si>
  <si>
    <t>014524</t>
  </si>
  <si>
    <t>沼田町</t>
  </si>
  <si>
    <t>014389</t>
  </si>
  <si>
    <t>北竜町</t>
  </si>
  <si>
    <t>014371</t>
  </si>
  <si>
    <t>雨竜町</t>
  </si>
  <si>
    <t>014362</t>
  </si>
  <si>
    <t>秩父別町</t>
  </si>
  <si>
    <t>014346</t>
  </si>
  <si>
    <t>妹背牛町</t>
  </si>
  <si>
    <t>014338</t>
  </si>
  <si>
    <t>新十津川町</t>
  </si>
  <si>
    <t>樺戸郡</t>
  </si>
  <si>
    <t>014320</t>
  </si>
  <si>
    <t>浦臼町</t>
  </si>
  <si>
    <t>014311</t>
  </si>
  <si>
    <t>月形町</t>
  </si>
  <si>
    <t>014303</t>
  </si>
  <si>
    <t>栗山町</t>
  </si>
  <si>
    <t>夕張郡</t>
  </si>
  <si>
    <t>014290</t>
  </si>
  <si>
    <t>長沼町</t>
  </si>
  <si>
    <t>014281</t>
  </si>
  <si>
    <t>由仁町</t>
  </si>
  <si>
    <t>014273</t>
  </si>
  <si>
    <t>上砂川町</t>
  </si>
  <si>
    <t>014257</t>
  </si>
  <si>
    <t>奈井江町</t>
  </si>
  <si>
    <t>014249</t>
  </si>
  <si>
    <t>南幌町</t>
  </si>
  <si>
    <t>014231</t>
  </si>
  <si>
    <t>赤井川村</t>
  </si>
  <si>
    <t>余市郡</t>
  </si>
  <si>
    <t>014095</t>
  </si>
  <si>
    <t>余市町</t>
  </si>
  <si>
    <t>014087</t>
  </si>
  <si>
    <t>仁木町</t>
  </si>
  <si>
    <t>014079</t>
  </si>
  <si>
    <t>古平町</t>
  </si>
  <si>
    <t>古平郡</t>
  </si>
  <si>
    <t>014061</t>
  </si>
  <si>
    <t>積丹町</t>
  </si>
  <si>
    <t>積丹郡</t>
  </si>
  <si>
    <t>014052</t>
  </si>
  <si>
    <t>神恵内村</t>
  </si>
  <si>
    <t>古宇郡</t>
  </si>
  <si>
    <t>014044</t>
  </si>
  <si>
    <t>泊村</t>
  </si>
  <si>
    <t>014036</t>
  </si>
  <si>
    <t>岩内町</t>
  </si>
  <si>
    <t>岩内郡</t>
  </si>
  <si>
    <t>014028</t>
  </si>
  <si>
    <t>共和町</t>
  </si>
  <si>
    <t>014010</t>
  </si>
  <si>
    <t>倶知安町</t>
  </si>
  <si>
    <t>014001</t>
  </si>
  <si>
    <t>京極町</t>
  </si>
  <si>
    <t>013994</t>
  </si>
  <si>
    <t>喜茂別町</t>
  </si>
  <si>
    <t>013986</t>
  </si>
  <si>
    <t>留寿都村</t>
  </si>
  <si>
    <t>013978</t>
  </si>
  <si>
    <t>真狩村</t>
  </si>
  <si>
    <t>013960</t>
  </si>
  <si>
    <t>ニセコ町</t>
  </si>
  <si>
    <t>013951</t>
  </si>
  <si>
    <t>蘭越町</t>
  </si>
  <si>
    <t>磯谷郡</t>
  </si>
  <si>
    <t>013943</t>
  </si>
  <si>
    <t>黒松内町</t>
  </si>
  <si>
    <t>寿都郡</t>
  </si>
  <si>
    <t>013935</t>
  </si>
  <si>
    <t>寿都町</t>
  </si>
  <si>
    <t>013927</t>
  </si>
  <si>
    <t>島牧村</t>
  </si>
  <si>
    <t>島牧郡</t>
  </si>
  <si>
    <t>013919</t>
  </si>
  <si>
    <t>せたな町</t>
  </si>
  <si>
    <t>久遠郡</t>
  </si>
  <si>
    <t>013714</t>
  </si>
  <si>
    <t>今金町</t>
  </si>
  <si>
    <t>瀬棚郡</t>
  </si>
  <si>
    <t>013706</t>
  </si>
  <si>
    <t>奥尻町</t>
  </si>
  <si>
    <t>奥尻郡</t>
  </si>
  <si>
    <t>013676</t>
  </si>
  <si>
    <t>乙部町</t>
  </si>
  <si>
    <t>爾志郡</t>
  </si>
  <si>
    <t>013641</t>
  </si>
  <si>
    <t>厚沢部町</t>
  </si>
  <si>
    <t>檜山郡</t>
  </si>
  <si>
    <t>013633</t>
  </si>
  <si>
    <t>上ノ国町</t>
  </si>
  <si>
    <t>013625</t>
  </si>
  <si>
    <t>江差町</t>
  </si>
  <si>
    <t>013617</t>
  </si>
  <si>
    <t>長万部町</t>
  </si>
  <si>
    <t>山越郡</t>
  </si>
  <si>
    <t>013471</t>
  </si>
  <si>
    <t>八雲町</t>
  </si>
  <si>
    <t>二海郡</t>
  </si>
  <si>
    <t>013463</t>
  </si>
  <si>
    <t>茅部郡</t>
  </si>
  <si>
    <t>013455</t>
  </si>
  <si>
    <t>鹿部町</t>
  </si>
  <si>
    <t>013439</t>
  </si>
  <si>
    <t>七飯町</t>
  </si>
  <si>
    <t>亀田郡</t>
  </si>
  <si>
    <t>013374</t>
  </si>
  <si>
    <t>木古内町</t>
  </si>
  <si>
    <t>上磯郡</t>
  </si>
  <si>
    <t>013340</t>
  </si>
  <si>
    <t>知内町</t>
  </si>
  <si>
    <t>013331</t>
  </si>
  <si>
    <t>福島町</t>
  </si>
  <si>
    <t>松前郡</t>
  </si>
  <si>
    <t>013323</t>
  </si>
  <si>
    <t>013315</t>
  </si>
  <si>
    <t>新篠津村</t>
  </si>
  <si>
    <t>石狩郡</t>
  </si>
  <si>
    <t>013048</t>
  </si>
  <si>
    <t>当別町</t>
  </si>
  <si>
    <t>013030</t>
  </si>
  <si>
    <t>北斗市</t>
  </si>
  <si>
    <t>012360</t>
  </si>
  <si>
    <t>石狩市</t>
  </si>
  <si>
    <t>012351</t>
  </si>
  <si>
    <t>北広島市</t>
  </si>
  <si>
    <t>012343</t>
  </si>
  <si>
    <t>012335</t>
  </si>
  <si>
    <t>恵庭市</t>
  </si>
  <si>
    <t>012319</t>
  </si>
  <si>
    <t>登別市</t>
  </si>
  <si>
    <t>012301</t>
  </si>
  <si>
    <t>富良野市</t>
  </si>
  <si>
    <t>012297</t>
  </si>
  <si>
    <t>深川市</t>
  </si>
  <si>
    <t>012289</t>
  </si>
  <si>
    <t>歌志内市</t>
  </si>
  <si>
    <t>012271</t>
  </si>
  <si>
    <t>砂川市</t>
  </si>
  <si>
    <t>012262</t>
  </si>
  <si>
    <t>滝川市</t>
  </si>
  <si>
    <t>012254</t>
  </si>
  <si>
    <t>千歳市</t>
  </si>
  <si>
    <t>012246</t>
  </si>
  <si>
    <t>根室市</t>
  </si>
  <si>
    <t>012238</t>
  </si>
  <si>
    <t>三笠市</t>
  </si>
  <si>
    <t>012220</t>
  </si>
  <si>
    <t>名寄市</t>
  </si>
  <si>
    <t>012211</t>
  </si>
  <si>
    <t>士別市</t>
  </si>
  <si>
    <t>012203</t>
  </si>
  <si>
    <t>紋別市</t>
  </si>
  <si>
    <t>012190</t>
  </si>
  <si>
    <t>赤平市</t>
  </si>
  <si>
    <t>012181</t>
  </si>
  <si>
    <t>江別市</t>
  </si>
  <si>
    <t>012173</t>
  </si>
  <si>
    <t>芦別市</t>
  </si>
  <si>
    <t>012165</t>
  </si>
  <si>
    <t>美唄市</t>
  </si>
  <si>
    <t>北海道</t>
    <phoneticPr fontId="2"/>
  </si>
  <si>
    <t>012157</t>
  </si>
  <si>
    <t>稚内市</t>
  </si>
  <si>
    <t>012149</t>
  </si>
  <si>
    <t>苫小牧市</t>
  </si>
  <si>
    <t>012131</t>
  </si>
  <si>
    <t>留萌市</t>
  </si>
  <si>
    <t>012122</t>
  </si>
  <si>
    <t>網走市</t>
  </si>
  <si>
    <t>012114</t>
  </si>
  <si>
    <t>岩見沢市</t>
  </si>
  <si>
    <t>012106</t>
  </si>
  <si>
    <t>夕張市</t>
  </si>
  <si>
    <t>012092</t>
  </si>
  <si>
    <t>北見市</t>
  </si>
  <si>
    <t>012084</t>
  </si>
  <si>
    <t>帯広市</t>
  </si>
  <si>
    <t>012076</t>
  </si>
  <si>
    <t>釧路市</t>
  </si>
  <si>
    <t>012068</t>
  </si>
  <si>
    <t>室蘭市</t>
  </si>
  <si>
    <t>012050</t>
  </si>
  <si>
    <t>旭川市</t>
  </si>
  <si>
    <t>012041</t>
  </si>
  <si>
    <t>小樽市</t>
  </si>
  <si>
    <t>012033</t>
  </si>
  <si>
    <t>函館市</t>
  </si>
  <si>
    <t>012025</t>
  </si>
  <si>
    <t>清田区</t>
  </si>
  <si>
    <t>札幌市</t>
  </si>
  <si>
    <t>011100</t>
    <phoneticPr fontId="2"/>
  </si>
  <si>
    <t>手稲区</t>
  </si>
  <si>
    <t>011096</t>
    <phoneticPr fontId="2"/>
  </si>
  <si>
    <t>厚別区</t>
  </si>
  <si>
    <t>011088</t>
    <phoneticPr fontId="2"/>
  </si>
  <si>
    <t>011070</t>
    <phoneticPr fontId="2"/>
  </si>
  <si>
    <t>011061</t>
    <phoneticPr fontId="2"/>
  </si>
  <si>
    <t>豊平区</t>
  </si>
  <si>
    <t>011053</t>
    <phoneticPr fontId="2"/>
  </si>
  <si>
    <t>白石区</t>
  </si>
  <si>
    <t>011045</t>
    <phoneticPr fontId="2"/>
  </si>
  <si>
    <t>011037</t>
    <phoneticPr fontId="2"/>
  </si>
  <si>
    <t>011029</t>
    <phoneticPr fontId="2"/>
  </si>
  <si>
    <t>011011</t>
    <phoneticPr fontId="2"/>
  </si>
  <si>
    <t>区町村</t>
    <rPh sb="0" eb="1">
      <t>ク</t>
    </rPh>
    <rPh sb="1" eb="3">
      <t>チョウソン</t>
    </rPh>
    <phoneticPr fontId="2"/>
  </si>
  <si>
    <t>市郡区</t>
    <rPh sb="0" eb="3">
      <t>シグンク</t>
    </rPh>
    <phoneticPr fontId="36"/>
  </si>
  <si>
    <t>団体コード</t>
    <rPh sb="0" eb="2">
      <t>ダンタイ</t>
    </rPh>
    <phoneticPr fontId="2"/>
  </si>
  <si>
    <t>所在地市区町村</t>
    <rPh sb="0" eb="3">
      <t>ショザイチ</t>
    </rPh>
    <rPh sb="3" eb="7">
      <t>シクチョウソン</t>
    </rPh>
    <phoneticPr fontId="2"/>
  </si>
  <si>
    <t>検索</t>
    <rPh sb="0" eb="2">
      <t>ケンサク</t>
    </rPh>
    <phoneticPr fontId="2"/>
  </si>
  <si>
    <t>51 北海道（石狩）</t>
    <phoneticPr fontId="2"/>
  </si>
  <si>
    <t>52 北海道（渡島）</t>
    <phoneticPr fontId="2"/>
  </si>
  <si>
    <t>53 北海道（檜山）</t>
  </si>
  <si>
    <t>54 北海道（後志）</t>
  </si>
  <si>
    <t>55 北海道（空知）</t>
  </si>
  <si>
    <t>56 北海道（上川）</t>
  </si>
  <si>
    <t>57 北海道（留萌）</t>
  </si>
  <si>
    <t>58 北海道（宗谷）</t>
  </si>
  <si>
    <t>59 北海道（オホ）</t>
  </si>
  <si>
    <t>60 北海道（胆振）</t>
  </si>
  <si>
    <t>61 北海道（日高）</t>
  </si>
  <si>
    <t>62 北海道（十勝）</t>
  </si>
  <si>
    <t>63 北海道（釧路）</t>
  </si>
  <si>
    <t>64 北海道（根室）</t>
  </si>
  <si>
    <t>誓約年月日</t>
    <rPh sb="0" eb="2">
      <t>セイヤク</t>
    </rPh>
    <rPh sb="2" eb="5">
      <t>ネンガッピ</t>
    </rPh>
    <phoneticPr fontId="2"/>
  </si>
  <si>
    <t>法定代理人</t>
    <rPh sb="0" eb="2">
      <t>ホウテイ</t>
    </rPh>
    <rPh sb="2" eb="5">
      <t>ダイリニン</t>
    </rPh>
    <phoneticPr fontId="2"/>
  </si>
  <si>
    <t>商号又は名称</t>
    <rPh sb="0" eb="2">
      <t>ショウゴウ</t>
    </rPh>
    <rPh sb="2" eb="3">
      <t>マタ</t>
    </rPh>
    <rPh sb="4" eb="6">
      <t>メイショウ</t>
    </rPh>
    <phoneticPr fontId="2"/>
  </si>
  <si>
    <t>氏名</t>
    <rPh sb="0" eb="2">
      <t>シメイ</t>
    </rPh>
    <phoneticPr fontId="2"/>
  </si>
  <si>
    <t>※　該当する場合のみ入力</t>
    <rPh sb="2" eb="4">
      <t>ガイトウ</t>
    </rPh>
    <rPh sb="6" eb="7">
      <t>バ</t>
    </rPh>
    <rPh sb="7" eb="8">
      <t>ゴウ</t>
    </rPh>
    <rPh sb="10" eb="12">
      <t>ニュウリョク</t>
    </rPh>
    <phoneticPr fontId="2"/>
  </si>
  <si>
    <t>うち専任の宅地建物取引士</t>
    <phoneticPr fontId="2"/>
  </si>
  <si>
    <t>添　付　書　類　（３）</t>
    <rPh sb="0" eb="1">
      <t>ソウ</t>
    </rPh>
    <rPh sb="2" eb="3">
      <t>ヅケ</t>
    </rPh>
    <rPh sb="4" eb="5">
      <t>ショ</t>
    </rPh>
    <rPh sb="6" eb="7">
      <t>タグイ</t>
    </rPh>
    <phoneticPr fontId="2"/>
  </si>
  <si>
    <t>略　　　歴　　　書　</t>
    <rPh sb="0" eb="1">
      <t>リャク</t>
    </rPh>
    <rPh sb="4" eb="5">
      <t>レキ</t>
    </rPh>
    <rPh sb="8" eb="9">
      <t>ショ</t>
    </rPh>
    <phoneticPr fontId="2"/>
  </si>
  <si>
    <t>　　　　年　　月　　日</t>
    <rPh sb="4" eb="5">
      <t>トシ</t>
    </rPh>
    <rPh sb="7" eb="8">
      <t>ツキ</t>
    </rPh>
    <rPh sb="10" eb="11">
      <t>ヒ</t>
    </rPh>
    <phoneticPr fontId="2"/>
  </si>
  <si>
    <t>　　　　年　　月　　日</t>
    <rPh sb="4" eb="5">
      <t>ネン</t>
    </rPh>
    <rPh sb="7" eb="8">
      <t>ツキ</t>
    </rPh>
    <rPh sb="10" eb="11">
      <t>ニチ</t>
    </rPh>
    <phoneticPr fontId="2"/>
  </si>
  <si>
    <t>添　付　書　類　（４）</t>
    <phoneticPr fontId="2"/>
  </si>
  <si>
    <t>添　　付　　書　　類 　（５）</t>
    <rPh sb="0" eb="1">
      <t>ソウ</t>
    </rPh>
    <rPh sb="3" eb="4">
      <t>ヅケ</t>
    </rPh>
    <rPh sb="6" eb="7">
      <t>ショ</t>
    </rPh>
    <rPh sb="9" eb="10">
      <t>ルイ</t>
    </rPh>
    <phoneticPr fontId="2"/>
  </si>
  <si>
    <t>資産の状況を示す書面</t>
    <rPh sb="0" eb="1">
      <t>シ</t>
    </rPh>
    <rPh sb="1" eb="2">
      <t>サン</t>
    </rPh>
    <rPh sb="3" eb="4">
      <t>ジョウ</t>
    </rPh>
    <rPh sb="4" eb="5">
      <t>キョウ</t>
    </rPh>
    <rPh sb="6" eb="7">
      <t>シメ</t>
    </rPh>
    <rPh sb="8" eb="10">
      <t>ショメン</t>
    </rPh>
    <phoneticPr fontId="2"/>
  </si>
  <si>
    <t>　　年　　月　　日現在</t>
    <rPh sb="2" eb="3">
      <t>ネン</t>
    </rPh>
    <rPh sb="5" eb="6">
      <t>ツキ</t>
    </rPh>
    <rPh sb="8" eb="9">
      <t>ニチ</t>
    </rPh>
    <rPh sb="9" eb="11">
      <t>ゲンザイ</t>
    </rPh>
    <phoneticPr fontId="2"/>
  </si>
  <si>
    <t>　この書面は、個人の業者のみが記入すること。</t>
    <rPh sb="3" eb="5">
      <t>ショメン</t>
    </rPh>
    <rPh sb="7" eb="9">
      <t>コジン</t>
    </rPh>
    <rPh sb="10" eb="12">
      <t>ギョウシャ</t>
    </rPh>
    <rPh sb="15" eb="17">
      <t>キニュウ</t>
    </rPh>
    <phoneticPr fontId="2"/>
  </si>
  <si>
    <t>添　付　書　類　（７）</t>
    <rPh sb="0" eb="1">
      <t>ソウ</t>
    </rPh>
    <rPh sb="2" eb="3">
      <t>ヅケ</t>
    </rPh>
    <rPh sb="4" eb="5">
      <t>ショ</t>
    </rPh>
    <rPh sb="6" eb="7">
      <t>ルイ</t>
    </rPh>
    <phoneticPr fontId="2"/>
  </si>
  <si>
    <t>添　付　書　類　（８）</t>
    <rPh sb="0" eb="1">
      <t>ソウ</t>
    </rPh>
    <rPh sb="2" eb="3">
      <t>ヅケ</t>
    </rPh>
    <rPh sb="4" eb="5">
      <t>ショ</t>
    </rPh>
    <rPh sb="6" eb="7">
      <t>タグイ</t>
    </rPh>
    <phoneticPr fontId="2"/>
  </si>
  <si>
    <t>略歴書（専任の宅地建物取引士等）</t>
    <rPh sb="0" eb="1">
      <t>リャク</t>
    </rPh>
    <rPh sb="1" eb="2">
      <t>レキ</t>
    </rPh>
    <rPh sb="2" eb="3">
      <t>ショ</t>
    </rPh>
    <phoneticPr fontId="2"/>
  </si>
  <si>
    <t>（　　　　　　）　　　　－　　　　</t>
    <phoneticPr fontId="2"/>
  </si>
  <si>
    <t>　　　　年　　月　　日</t>
    <phoneticPr fontId="2"/>
  </si>
  <si>
    <t>備　考</t>
    <phoneticPr fontId="2"/>
  </si>
  <si>
    <t>　法第31条の３第２項の規定により同条第１項の宅地建物取引士とみなされる者にあつては、本様式の作成を省略することができる。</t>
    <rPh sb="1" eb="2">
      <t>ホウ</t>
    </rPh>
    <rPh sb="2" eb="3">
      <t>ダイ</t>
    </rPh>
    <rPh sb="5" eb="6">
      <t>ジョウ</t>
    </rPh>
    <rPh sb="8" eb="9">
      <t>ダイ</t>
    </rPh>
    <rPh sb="10" eb="11">
      <t>コウ</t>
    </rPh>
    <rPh sb="12" eb="14">
      <t>キテイ</t>
    </rPh>
    <rPh sb="17" eb="19">
      <t>ドウジョウ</t>
    </rPh>
    <rPh sb="19" eb="20">
      <t>ダイ</t>
    </rPh>
    <rPh sb="21" eb="22">
      <t>コウ</t>
    </rPh>
    <rPh sb="23" eb="25">
      <t>タクチ</t>
    </rPh>
    <rPh sb="25" eb="27">
      <t>タテモノ</t>
    </rPh>
    <rPh sb="27" eb="29">
      <t>トリヒキ</t>
    </rPh>
    <rPh sb="29" eb="30">
      <t>シ</t>
    </rPh>
    <rPh sb="36" eb="37">
      <t>モノ</t>
    </rPh>
    <phoneticPr fontId="2"/>
  </si>
  <si>
    <t>添　付　書　類　（９）</t>
    <rPh sb="0" eb="1">
      <t>ソウ</t>
    </rPh>
    <rPh sb="2" eb="3">
      <t>ヅケ</t>
    </rPh>
    <rPh sb="4" eb="5">
      <t>ショ</t>
    </rPh>
    <rPh sb="6" eb="7">
      <t>タグイ</t>
    </rPh>
    <phoneticPr fontId="2"/>
  </si>
  <si>
    <t>代表者等の連絡先に関する調書</t>
    <rPh sb="0" eb="3">
      <t>ダイヒョウシャ</t>
    </rPh>
    <rPh sb="3" eb="4">
      <t>トウ</t>
    </rPh>
    <rPh sb="5" eb="8">
      <t>レンラクサキ</t>
    </rPh>
    <rPh sb="9" eb="10">
      <t>カン</t>
    </rPh>
    <rPh sb="12" eb="14">
      <t>チョウショ</t>
    </rPh>
    <phoneticPr fontId="2"/>
  </si>
  <si>
    <t>免許を受けようとする者（法人である場合においては、その役員）</t>
    <rPh sb="0" eb="2">
      <t>メンキョ</t>
    </rPh>
    <rPh sb="3" eb="4">
      <t>ウ</t>
    </rPh>
    <rPh sb="10" eb="11">
      <t>シャ</t>
    </rPh>
    <rPh sb="12" eb="14">
      <t>ホウジン</t>
    </rPh>
    <rPh sb="17" eb="19">
      <t>バアイ</t>
    </rPh>
    <rPh sb="27" eb="29">
      <t>ヤクイン</t>
    </rPh>
    <phoneticPr fontId="2"/>
  </si>
  <si>
    <t>(ﾌﾘｶﾞﾅ)
氏名</t>
    <phoneticPr fontId="2"/>
  </si>
  <si>
    <t>電話番号</t>
    <rPh sb="0" eb="4">
      <t>デンワバンゴウ</t>
    </rPh>
    <phoneticPr fontId="2"/>
  </si>
  <si>
    <t xml:space="preserve"> </t>
    <phoneticPr fontId="2"/>
  </si>
  <si>
    <t>政令第二条の二で定める使用人</t>
    <rPh sb="0" eb="2">
      <t>セイレイ</t>
    </rPh>
    <phoneticPr fontId="2"/>
  </si>
  <si>
    <t>　この書面は、法第九条の規定により法人の役員又は政令第二条の二で定める使用人の変更の届出をしようとするときは、その届出に係る者についてのみ作成すること。</t>
    <rPh sb="3" eb="5">
      <t>ショメン</t>
    </rPh>
    <phoneticPr fontId="2"/>
  </si>
  <si>
    <t>添　付　書　類　（10）</t>
    <rPh sb="0" eb="1">
      <t>ソウ</t>
    </rPh>
    <rPh sb="2" eb="3">
      <t>ヅケ</t>
    </rPh>
    <rPh sb="4" eb="5">
      <t>ショ</t>
    </rPh>
    <rPh sb="6" eb="7">
      <t>ルイ</t>
    </rPh>
    <phoneticPr fontId="2"/>
  </si>
  <si>
    <t>鹿児島県知事　殿</t>
    <rPh sb="0" eb="4">
      <t>カゴシマケン</t>
    </rPh>
    <rPh sb="4" eb="6">
      <t>チジ</t>
    </rPh>
    <rPh sb="7" eb="8">
      <t>トノ</t>
    </rPh>
    <phoneticPr fontId="2"/>
  </si>
  <si>
    <t>(公社)全日本不動産協会鹿児島県本部</t>
    <rPh sb="1" eb="3">
      <t>コウシャ</t>
    </rPh>
    <rPh sb="4" eb="7">
      <t>ゼンニホン</t>
    </rPh>
    <rPh sb="7" eb="10">
      <t>フドウサン</t>
    </rPh>
    <rPh sb="10" eb="12">
      <t>キョウカイ</t>
    </rPh>
    <rPh sb="12" eb="16">
      <t>カゴシマケン</t>
    </rPh>
    <rPh sb="16" eb="18">
      <t>ホンブ</t>
    </rPh>
    <phoneticPr fontId="2"/>
  </si>
  <si>
    <t>(公社)鹿児島県宅地建物取引業協会</t>
    <rPh sb="1" eb="3">
      <t>コウシャ</t>
    </rPh>
    <rPh sb="4" eb="17">
      <t>カゴシマケンタクチタテモノトリヒキギョウキョウカイ</t>
    </rPh>
    <phoneticPr fontId="2"/>
  </si>
  <si>
    <t>kura</t>
    <phoneticPr fontId="2"/>
  </si>
  <si>
    <t>受　付　印</t>
    <rPh sb="0" eb="1">
      <t>ウケ</t>
    </rPh>
    <rPh sb="2" eb="3">
      <t>ツキ</t>
    </rPh>
    <rPh sb="4" eb="5">
      <t>イン</t>
    </rPh>
    <phoneticPr fontId="2"/>
  </si>
  <si>
    <t>新規 ・ 更新</t>
    <rPh sb="0" eb="2">
      <t>シンキ</t>
    </rPh>
    <rPh sb="5" eb="7">
      <t>コウシン</t>
    </rPh>
    <phoneticPr fontId="2"/>
  </si>
  <si>
    <t>宅地建物取引業者免許申請書</t>
    <rPh sb="0" eb="2">
      <t>タクチ</t>
    </rPh>
    <rPh sb="2" eb="4">
      <t>タテモノ</t>
    </rPh>
    <rPh sb="4" eb="6">
      <t>トリヒキ</t>
    </rPh>
    <rPh sb="6" eb="8">
      <t>ギョウシャ</t>
    </rPh>
    <rPh sb="8" eb="10">
      <t>メンキョ</t>
    </rPh>
    <rPh sb="10" eb="13">
      <t>シンセイショ</t>
    </rPh>
    <phoneticPr fontId="2"/>
  </si>
  <si>
    <t>事務所の所在地</t>
    <rPh sb="0" eb="3">
      <t>ジムショ</t>
    </rPh>
    <rPh sb="4" eb="7">
      <t>ショザイチ</t>
    </rPh>
    <phoneticPr fontId="2"/>
  </si>
  <si>
    <t>申請者の氏名</t>
    <rPh sb="0" eb="3">
      <t>シンセイシャ</t>
    </rPh>
    <rPh sb="4" eb="6">
      <t>シメイ</t>
    </rPh>
    <phoneticPr fontId="2"/>
  </si>
  <si>
    <t>ﾌｧｸｼﾐﾘ番号</t>
    <rPh sb="6" eb="8">
      <t>バンゴウ</t>
    </rPh>
    <phoneticPr fontId="2"/>
  </si>
  <si>
    <t>（ 　 ／  　）</t>
    <phoneticPr fontId="2"/>
  </si>
  <si>
    <t>登録免許税納付書・領収証書、収入印紙又は証紙はり付け欄</t>
    <rPh sb="0" eb="2">
      <t>トウロク</t>
    </rPh>
    <rPh sb="2" eb="5">
      <t>メンキョゼイ</t>
    </rPh>
    <rPh sb="5" eb="8">
      <t>ノウフショ</t>
    </rPh>
    <rPh sb="9" eb="11">
      <t>リョウシュウ</t>
    </rPh>
    <rPh sb="11" eb="13">
      <t>ショウショ</t>
    </rPh>
    <rPh sb="14" eb="16">
      <t>シュウニュウ</t>
    </rPh>
    <rPh sb="16" eb="18">
      <t>インシ</t>
    </rPh>
    <rPh sb="18" eb="19">
      <t>マタ</t>
    </rPh>
    <rPh sb="20" eb="22">
      <t>ショウシ</t>
    </rPh>
    <rPh sb="24" eb="25">
      <t>ツ</t>
    </rPh>
    <rPh sb="26" eb="27">
      <t>ラン</t>
    </rPh>
    <phoneticPr fontId="2"/>
  </si>
  <si>
    <t>添　付　書　類　（11）</t>
    <rPh sb="0" eb="1">
      <t>ソウ</t>
    </rPh>
    <rPh sb="2" eb="3">
      <t>ヅケ</t>
    </rPh>
    <rPh sb="4" eb="5">
      <t>ショ</t>
    </rPh>
    <rPh sb="6" eb="7">
      <t>タグイ</t>
    </rPh>
    <phoneticPr fontId="2"/>
  </si>
  <si>
    <t>身  分  証  明  書</t>
    <rPh sb="0" eb="1">
      <t>ミ</t>
    </rPh>
    <rPh sb="3" eb="4">
      <t>ブン</t>
    </rPh>
    <rPh sb="6" eb="7">
      <t>アカシ</t>
    </rPh>
    <rPh sb="9" eb="10">
      <t>アキラ</t>
    </rPh>
    <rPh sb="12" eb="13">
      <t>ショ</t>
    </rPh>
    <phoneticPr fontId="2"/>
  </si>
  <si>
    <t xml:space="preserve">（追注）
 （１）	受付日以前３か月以内に発行されたものであること。
 （２）	添付を必要とする者は次のとおりである。
　　　ア　個人業者であるとき
          ①代表者　②法定代理人（法定代理人が法人である場合はその役員）　③政令で定める使用人
　　　イ　法人業者であるとき
　　　　　①代表者　②法人の役員　③相談役及び顧問　④法定代理人　⑤政令で定める使用人
</t>
    <phoneticPr fontId="2"/>
  </si>
  <si>
    <t>添　付　書　類　（12）</t>
    <rPh sb="0" eb="1">
      <t>ソウ</t>
    </rPh>
    <rPh sb="2" eb="3">
      <t>ヅケ</t>
    </rPh>
    <rPh sb="4" eb="5">
      <t>ショ</t>
    </rPh>
    <rPh sb="6" eb="7">
      <t>タグイ</t>
    </rPh>
    <phoneticPr fontId="2"/>
  </si>
  <si>
    <t>登記されていないことの証明書</t>
    <rPh sb="0" eb="2">
      <t>トウキ</t>
    </rPh>
    <rPh sb="11" eb="14">
      <t>ショウメイショ</t>
    </rPh>
    <phoneticPr fontId="2"/>
  </si>
  <si>
    <t>添　付　書　類　（13）</t>
    <rPh sb="0" eb="1">
      <t>ソウ</t>
    </rPh>
    <rPh sb="2" eb="3">
      <t>ヅケ</t>
    </rPh>
    <rPh sb="4" eb="5">
      <t>ショ</t>
    </rPh>
    <rPh sb="6" eb="7">
      <t>タグイ</t>
    </rPh>
    <phoneticPr fontId="2"/>
  </si>
  <si>
    <t>事務所付近の地図</t>
    <rPh sb="0" eb="3">
      <t>ジムショ</t>
    </rPh>
    <rPh sb="3" eb="5">
      <t>フキン</t>
    </rPh>
    <rPh sb="6" eb="8">
      <t>チズ</t>
    </rPh>
    <phoneticPr fontId="2"/>
  </si>
  <si>
    <t>Ｎ</t>
    <phoneticPr fontId="2"/>
  </si>
  <si>
    <t>添　付　書　類　（14）</t>
    <rPh sb="0" eb="1">
      <t>ソウ</t>
    </rPh>
    <rPh sb="2" eb="3">
      <t>ヅケ</t>
    </rPh>
    <rPh sb="4" eb="5">
      <t>ショ</t>
    </rPh>
    <rPh sb="6" eb="7">
      <t>タグイ</t>
    </rPh>
    <phoneticPr fontId="2"/>
  </si>
  <si>
    <t>事務所の写真</t>
    <rPh sb="0" eb="3">
      <t>ジムショ</t>
    </rPh>
    <rPh sb="4" eb="6">
      <t>シャシン</t>
    </rPh>
    <phoneticPr fontId="2"/>
  </si>
  <si>
    <t>建物の外部全体を写した写真</t>
    <rPh sb="0" eb="2">
      <t>タテモノ</t>
    </rPh>
    <rPh sb="3" eb="5">
      <t>ガイブ</t>
    </rPh>
    <rPh sb="5" eb="7">
      <t>ゼンタイ</t>
    </rPh>
    <rPh sb="8" eb="9">
      <t>ウツ</t>
    </rPh>
    <rPh sb="11" eb="13">
      <t>シャシン</t>
    </rPh>
    <phoneticPr fontId="2"/>
  </si>
  <si>
    <t>事務所の入り口の写真（外から写したもの）</t>
    <rPh sb="0" eb="3">
      <t>ジムショ</t>
    </rPh>
    <rPh sb="4" eb="5">
      <t>イ</t>
    </rPh>
    <rPh sb="6" eb="7">
      <t>グチ</t>
    </rPh>
    <rPh sb="8" eb="10">
      <t>シャシン</t>
    </rPh>
    <rPh sb="11" eb="12">
      <t>ソト</t>
    </rPh>
    <rPh sb="14" eb="15">
      <t>ウツ</t>
    </rPh>
    <phoneticPr fontId="2"/>
  </si>
  <si>
    <t>（第一面）</t>
    <rPh sb="1" eb="2">
      <t>ダイ</t>
    </rPh>
    <rPh sb="2" eb="4">
      <t>イチメン</t>
    </rPh>
    <phoneticPr fontId="2"/>
  </si>
  <si>
    <t>（追注）
　　　①　受付日以前３か月以内に発行されたものであること。
　　　②  添付を必要とする者は次のとおりである。
　　　ア　個人業者であるとき
　　　　　①代表者　②法定代理人（法定代理人が法人である場合はその役員）　③政令で定める使用人
　　　イ　法人業者であるとき
　　　　　①代表者　②法人の役員　③相談役及び顧問　④法定代理人　⑤政令で定める使用人　</t>
    <rPh sb="41" eb="43">
      <t>テンプ</t>
    </rPh>
    <phoneticPr fontId="2"/>
  </si>
  <si>
    <r>
      <t xml:space="preserve">事務所内部の写真
</t>
    </r>
    <r>
      <rPr>
        <sz val="10"/>
        <rFont val="ＭＳ 明朝"/>
        <family val="1"/>
        <charset val="128"/>
      </rPr>
      <t>（応接場所や事務机、電話の設置状況がわかるもの）</t>
    </r>
    <rPh sb="0" eb="3">
      <t>ジムショ</t>
    </rPh>
    <rPh sb="3" eb="5">
      <t>ナイブ</t>
    </rPh>
    <rPh sb="6" eb="8">
      <t>シャシン</t>
    </rPh>
    <rPh sb="11" eb="13">
      <t>オウセツ</t>
    </rPh>
    <rPh sb="13" eb="15">
      <t>バショ</t>
    </rPh>
    <rPh sb="16" eb="19">
      <t>ジムヅクエ</t>
    </rPh>
    <rPh sb="20" eb="22">
      <t>デンワ</t>
    </rPh>
    <rPh sb="23" eb="25">
      <t>セッチ</t>
    </rPh>
    <rPh sb="25" eb="27">
      <t>ジョウキョウ</t>
    </rPh>
    <phoneticPr fontId="2"/>
  </si>
  <si>
    <r>
      <t xml:space="preserve">免許の更新申請については、掲示されている宅地建物取引業者票及び
報酬額表を撮影したものを貼付すること（新規申請の場合は不要）     
</t>
    </r>
    <r>
      <rPr>
        <u/>
        <sz val="10"/>
        <rFont val="ＭＳ 明朝"/>
        <family val="1"/>
        <charset val="128"/>
      </rPr>
      <t>（記載内容が確認できる大きさとし、それぞれ撮影して貼付しても構わない。）</t>
    </r>
    <phoneticPr fontId="2"/>
  </si>
  <si>
    <t>添　付　書　類　（15）</t>
    <rPh sb="0" eb="1">
      <t>ソウ</t>
    </rPh>
    <rPh sb="2" eb="3">
      <t>ヅケ</t>
    </rPh>
    <rPh sb="4" eb="5">
      <t>ショ</t>
    </rPh>
    <rPh sb="6" eb="7">
      <t>タグイ</t>
    </rPh>
    <phoneticPr fontId="2"/>
  </si>
  <si>
    <t>貸借対照表及び損益計算書</t>
    <rPh sb="0" eb="2">
      <t>タイシャク</t>
    </rPh>
    <rPh sb="2" eb="5">
      <t>タイショウヒョウ</t>
    </rPh>
    <rPh sb="5" eb="6">
      <t>オヨ</t>
    </rPh>
    <rPh sb="7" eb="9">
      <t>ソンエキ</t>
    </rPh>
    <rPh sb="9" eb="12">
      <t>ケイサンショ</t>
    </rPh>
    <phoneticPr fontId="2"/>
  </si>
  <si>
    <t>添　付　書　類　（16）</t>
    <rPh sb="0" eb="1">
      <t>ソウ</t>
    </rPh>
    <rPh sb="2" eb="3">
      <t>ヅケ</t>
    </rPh>
    <rPh sb="4" eb="5">
      <t>ショ</t>
    </rPh>
    <rPh sb="6" eb="7">
      <t>タグイ</t>
    </rPh>
    <phoneticPr fontId="2"/>
  </si>
  <si>
    <t>納税証明書</t>
    <rPh sb="0" eb="2">
      <t>ノウゼイ</t>
    </rPh>
    <rPh sb="2" eb="5">
      <t>ショウメイショ</t>
    </rPh>
    <phoneticPr fontId="2"/>
  </si>
  <si>
    <t>※	法人の場合は法人税、個人である場合は所得税の直前1年の各年度における納付すべき額及び納付済み額
を証する書面</t>
    <phoneticPr fontId="2"/>
  </si>
  <si>
    <t>添　付　書　類　（17）</t>
    <rPh sb="0" eb="1">
      <t>ソウ</t>
    </rPh>
    <rPh sb="2" eb="3">
      <t>ヅケ</t>
    </rPh>
    <rPh sb="4" eb="5">
      <t>ショ</t>
    </rPh>
    <rPh sb="6" eb="7">
      <t>タグイ</t>
    </rPh>
    <phoneticPr fontId="2"/>
  </si>
  <si>
    <t>登記事項証明書</t>
    <rPh sb="0" eb="2">
      <t>トウキ</t>
    </rPh>
    <rPh sb="2" eb="4">
      <t>ジコウ</t>
    </rPh>
    <rPh sb="4" eb="7">
      <t>ショウメイショ</t>
    </rPh>
    <phoneticPr fontId="2"/>
  </si>
  <si>
    <t>【備考】
　・　法人の申請のときは、当該法人の登記事項証明書が必要。
　・　個人申請（営業に関し成年者と同一の行為能力を有しない未成年者であって、その法定代理人が法人で
　　ある場合に限る。）のときは、その法定代理人の登記事項証明書が必要。
　・　受付日以前３か月以内に、本店（主たる事務所）所在地の法務局から発行された履歴事項全部証明書を
　　添付すること。</t>
    <phoneticPr fontId="2"/>
  </si>
  <si>
    <t>添　付　書　類　（18）</t>
    <rPh sb="0" eb="1">
      <t>ソウ</t>
    </rPh>
    <rPh sb="2" eb="3">
      <t>ヅケ</t>
    </rPh>
    <rPh sb="4" eb="5">
      <t>ショ</t>
    </rPh>
    <rPh sb="6" eb="7">
      <t>タグイ</t>
    </rPh>
    <phoneticPr fontId="2"/>
  </si>
  <si>
    <t>申請者の住民票抄本</t>
    <rPh sb="0" eb="3">
      <t>シンセイシャ</t>
    </rPh>
    <rPh sb="4" eb="7">
      <t>ジュウミンヒョウ</t>
    </rPh>
    <rPh sb="7" eb="9">
      <t>ショウホン</t>
    </rPh>
    <phoneticPr fontId="2"/>
  </si>
  <si>
    <t>【備　考】
・　個人の申請のときのみ必要。
・　受付日以前３か月以内に発行されたものであること。　
・　住民票は抄本（本人の分のみ）を添付すること。（本籍、続柄の記載は不要。）</t>
    <phoneticPr fontId="2"/>
  </si>
  <si>
    <t>添　付　書　類　（19）</t>
    <rPh sb="0" eb="1">
      <t>ソウ</t>
    </rPh>
    <rPh sb="2" eb="3">
      <t>ヅケ</t>
    </rPh>
    <rPh sb="4" eb="5">
      <t>ショ</t>
    </rPh>
    <rPh sb="6" eb="7">
      <t>タグイ</t>
    </rPh>
    <phoneticPr fontId="2"/>
  </si>
  <si>
    <t>供託書又は保証協会の社員証明書</t>
    <rPh sb="0" eb="2">
      <t>キョウタク</t>
    </rPh>
    <rPh sb="2" eb="3">
      <t>ショ</t>
    </rPh>
    <rPh sb="3" eb="4">
      <t>マタ</t>
    </rPh>
    <rPh sb="5" eb="7">
      <t>ホショウ</t>
    </rPh>
    <rPh sb="7" eb="9">
      <t>キョウカイ</t>
    </rPh>
    <rPh sb="10" eb="12">
      <t>シャイン</t>
    </rPh>
    <rPh sb="12" eb="15">
      <t>ショウメイショ</t>
    </rPh>
    <phoneticPr fontId="2"/>
  </si>
  <si>
    <t>※鹿児島県知事への免許申請（鹿児島県知事への免許換え・更新を含む。）
　を神による申請で行う場合は，申請書正本に３３，０００円分の鹿児島県
　収入証紙をはり付けてください。</t>
    <rPh sb="37" eb="38">
      <t>カミ</t>
    </rPh>
    <rPh sb="41" eb="43">
      <t>シンセイ</t>
    </rPh>
    <rPh sb="44" eb="45">
      <t>オコナ</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</si>
</sst>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e\.m\.d;@"/>
    <numFmt numFmtId="177" formatCode=";;;"/>
    <numFmt numFmtId="178" formatCode="[$-411]ggge&quot;年&quot;m&quot;月&quot;d&quot;日&quot;;@"/>
    <numFmt numFmtId="179" formatCode="0_ "/>
    <numFmt numFmtId="180" formatCode="#,##0&quot;円&quot;"/>
  </numFmts>
  <fonts count="46" x14ac:knownFonts="1">
    <font>
      <sz val="11"/>
      <name val="ＭＳ Ｐゴシック"/>
      <family val="3"/>
      <charset val="128"/>
    </font>
    <font>
      <sz val="11"/>
      <color theme="1"/>
      <name val="ＭＳ Ｐゴシック"/>
      <family val="2"/>
      <charset val="128"/>
      <scheme val="minor"/>
    </font>
    <font>
      <sz val="6"/>
      <name val="ＭＳ Ｐゴシック"/>
      <family val="3"/>
      <charset val="128"/>
    </font>
    <font>
      <sz val="8"/>
      <name val="ＭＳ 明朝"/>
      <family val="1"/>
      <charset val="128"/>
    </font>
    <font>
      <sz val="9"/>
      <name val="ＭＳ 明朝"/>
      <family val="1"/>
      <charset val="128"/>
    </font>
    <font>
      <sz val="9"/>
      <color indexed="10"/>
      <name val="ＭＳ 明朝"/>
      <family val="1"/>
      <charset val="128"/>
    </font>
    <font>
      <sz val="5"/>
      <name val="ＭＳ 明朝"/>
      <family val="1"/>
      <charset val="128"/>
    </font>
    <font>
      <b/>
      <sz val="14"/>
      <name val="ＭＳ 明朝"/>
      <family val="1"/>
      <charset val="128"/>
    </font>
    <font>
      <sz val="10"/>
      <name val="ＭＳ 明朝"/>
      <family val="1"/>
      <charset val="128"/>
    </font>
    <font>
      <sz val="14"/>
      <name val="ＭＳ 明朝"/>
      <family val="1"/>
      <charset val="128"/>
    </font>
    <font>
      <sz val="12"/>
      <name val="ＭＳ 明朝"/>
      <family val="1"/>
      <charset val="128"/>
    </font>
    <font>
      <sz val="7"/>
      <name val="ＭＳ 明朝"/>
      <family val="1"/>
      <charset val="128"/>
    </font>
    <font>
      <sz val="11"/>
      <name val="ＭＳ 明朝"/>
      <family val="1"/>
      <charset val="128"/>
    </font>
    <font>
      <sz val="10"/>
      <name val="ＭＳ Ｐゴシック"/>
      <family val="3"/>
      <charset val="128"/>
    </font>
    <font>
      <sz val="8"/>
      <color indexed="10"/>
      <name val="ＭＳ 明朝"/>
      <family val="1"/>
      <charset val="128"/>
    </font>
    <font>
      <sz val="9"/>
      <color rgb="FFFF0000"/>
      <name val="ＭＳ 明朝"/>
      <family val="1"/>
      <charset val="128"/>
    </font>
    <font>
      <sz val="8"/>
      <color rgb="FFFF0000"/>
      <name val="ＭＳ 明朝"/>
      <family val="1"/>
      <charset val="128"/>
    </font>
    <font>
      <sz val="10"/>
      <color rgb="FFFF0000"/>
      <name val="ＭＳ 明朝"/>
      <family val="1"/>
      <charset val="128"/>
    </font>
    <font>
      <sz val="9"/>
      <name val="ＭＳ ゴシック"/>
      <family val="3"/>
      <charset val="128"/>
    </font>
    <font>
      <b/>
      <sz val="12"/>
      <name val="ＭＳ 明朝"/>
      <family val="1"/>
      <charset val="128"/>
    </font>
    <font>
      <sz val="11"/>
      <name val="ＭＳ Ｐゴシック"/>
      <family val="3"/>
      <charset val="128"/>
    </font>
    <font>
      <sz val="9"/>
      <name val="HG丸ｺﾞｼｯｸM-PRO"/>
      <family val="3"/>
      <charset val="128"/>
    </font>
    <font>
      <b/>
      <sz val="9"/>
      <name val="HG丸ｺﾞｼｯｸM-PRO"/>
      <family val="3"/>
      <charset val="128"/>
    </font>
    <font>
      <sz val="9"/>
      <color rgb="FFFF0000"/>
      <name val="HG丸ｺﾞｼｯｸM-PRO"/>
      <family val="3"/>
      <charset val="128"/>
    </font>
    <font>
      <b/>
      <sz val="9"/>
      <color indexed="10"/>
      <name val="HG丸ｺﾞｼｯｸM-PRO"/>
      <family val="3"/>
      <charset val="128"/>
    </font>
    <font>
      <sz val="11"/>
      <name val="HG丸ｺﾞｼｯｸM-PRO"/>
      <family val="3"/>
      <charset val="128"/>
    </font>
    <font>
      <sz val="14"/>
      <color rgb="FFFF0000"/>
      <name val="ＭＳ 明朝"/>
      <family val="1"/>
      <charset val="128"/>
    </font>
    <font>
      <b/>
      <sz val="14"/>
      <color rgb="FFFF0000"/>
      <name val="ＭＳ 明朝"/>
      <family val="1"/>
      <charset val="128"/>
    </font>
    <font>
      <sz val="11"/>
      <color rgb="FFFF0000"/>
      <name val="ＭＳ Ｐゴシック"/>
      <family val="3"/>
      <charset val="128"/>
    </font>
    <font>
      <sz val="8"/>
      <color rgb="FFFF0000"/>
      <name val="HG丸ｺﾞｼｯｸM-PRO"/>
      <family val="3"/>
      <charset val="128"/>
    </font>
    <font>
      <b/>
      <sz val="18"/>
      <name val="ＭＳ 明朝"/>
      <family val="1"/>
      <charset val="128"/>
    </font>
    <font>
      <sz val="6"/>
      <name val="ＭＳ 明朝"/>
      <family val="1"/>
      <charset val="128"/>
    </font>
    <font>
      <u/>
      <sz val="11"/>
      <color theme="10"/>
      <name val="ＭＳ Ｐゴシック"/>
      <family val="3"/>
      <charset val="128"/>
    </font>
    <font>
      <u/>
      <sz val="8"/>
      <color theme="10"/>
      <name val="ＭＳ Ｐゴシック"/>
      <family val="3"/>
      <charset val="128"/>
    </font>
    <font>
      <b/>
      <sz val="9"/>
      <color rgb="FFFF0000"/>
      <name val="HG丸ｺﾞｼｯｸM-PRO"/>
      <family val="3"/>
      <charset val="128"/>
    </font>
    <font>
      <sz val="11"/>
      <color theme="1"/>
      <name val="ＭＳ Ｐゴシック"/>
      <family val="3"/>
      <charset val="128"/>
      <scheme val="minor"/>
    </font>
    <font>
      <sz val="6"/>
      <name val="ＭＳ Ｐゴシック"/>
      <family val="3"/>
      <charset val="128"/>
      <scheme val="minor"/>
    </font>
    <font>
      <sz val="16"/>
      <name val="ＭＳ 明朝"/>
      <family val="1"/>
      <charset val="128"/>
    </font>
    <font>
      <sz val="16"/>
      <name val="ＭＳ Ｐゴシック"/>
      <family val="3"/>
      <charset val="128"/>
    </font>
    <font>
      <sz val="18"/>
      <name val="ＭＳ 明朝"/>
      <family val="1"/>
      <charset val="128"/>
    </font>
    <font>
      <sz val="18"/>
      <name val="ＭＳ Ｐゴシック"/>
      <family val="3"/>
      <charset val="128"/>
    </font>
    <font>
      <u val="double"/>
      <sz val="24"/>
      <name val="ＭＳ 明朝"/>
      <family val="1"/>
      <charset val="128"/>
    </font>
    <font>
      <sz val="24"/>
      <name val="ＭＳ Ｐゴシック"/>
      <family val="3"/>
      <charset val="128"/>
    </font>
    <font>
      <sz val="9"/>
      <name val="ＭＳ Ｐゴシック"/>
      <family val="3"/>
      <charset val="128"/>
    </font>
    <font>
      <b/>
      <sz val="9"/>
      <name val="ＭＳ 明朝"/>
      <family val="1"/>
      <charset val="128"/>
    </font>
    <font>
      <u/>
      <sz val="10"/>
      <name val="ＭＳ 明朝"/>
      <family val="1"/>
      <charset val="128"/>
    </font>
  </fonts>
  <fills count="6">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theme="8" tint="0.59999389629810485"/>
        <bgColor indexed="64"/>
      </patternFill>
    </fill>
  </fills>
  <borders count="82">
    <border>
      <left/>
      <right/>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dotted">
        <color indexed="64"/>
      </right>
      <top style="medium">
        <color indexed="64"/>
      </top>
      <bottom/>
      <diagonal/>
    </border>
    <border>
      <left style="thin">
        <color indexed="64"/>
      </left>
      <right style="dotted">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dotted">
        <color indexed="64"/>
      </left>
      <right style="thin">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otted">
        <color indexed="64"/>
      </left>
      <right style="medium">
        <color indexed="64"/>
      </right>
      <top style="medium">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dotted">
        <color indexed="64"/>
      </left>
      <right style="dotted">
        <color indexed="64"/>
      </right>
      <top style="medium">
        <color indexed="64"/>
      </top>
      <bottom/>
      <diagonal/>
    </border>
    <border>
      <left style="medium">
        <color indexed="64"/>
      </left>
      <right style="dotted">
        <color indexed="64"/>
      </right>
      <top style="medium">
        <color indexed="64"/>
      </top>
      <bottom style="dotted">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top/>
      <bottom/>
      <diagonal/>
    </border>
    <border>
      <left/>
      <right style="thin">
        <color indexed="64"/>
      </right>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s>
  <cellStyleXfs count="5">
    <xf numFmtId="0" fontId="0" fillId="0" borderId="0">
      <alignment vertical="center"/>
    </xf>
    <xf numFmtId="0" fontId="1" fillId="0" borderId="0">
      <alignment vertical="center"/>
    </xf>
    <xf numFmtId="38" fontId="20" fillId="0" borderId="0" applyFont="0" applyFill="0" applyBorder="0" applyAlignment="0" applyProtection="0">
      <alignment vertical="center"/>
    </xf>
    <xf numFmtId="0" fontId="32" fillId="0" borderId="0" applyNumberFormat="0" applyFill="0" applyBorder="0" applyAlignment="0" applyProtection="0">
      <alignment vertical="center"/>
    </xf>
    <xf numFmtId="0" fontId="35" fillId="0" borderId="0">
      <alignment vertical="center"/>
    </xf>
  </cellStyleXfs>
  <cellXfs count="977">
    <xf numFmtId="0" fontId="0" fillId="0" borderId="0" xfId="0">
      <alignment vertical="center"/>
    </xf>
    <xf numFmtId="0" fontId="21" fillId="0" borderId="4" xfId="0" applyFont="1" applyFill="1" applyBorder="1" applyAlignment="1" applyProtection="1">
      <alignment horizontal="center" vertical="center"/>
      <protection locked="0"/>
    </xf>
    <xf numFmtId="0" fontId="0" fillId="2" borderId="17" xfId="0" applyFill="1" applyBorder="1" applyAlignment="1">
      <alignment horizontal="center" vertical="center"/>
    </xf>
    <xf numFmtId="49" fontId="0" fillId="2" borderId="17" xfId="0" applyNumberFormat="1" applyFill="1" applyBorder="1" applyAlignment="1">
      <alignment horizontal="center" vertical="center"/>
    </xf>
    <xf numFmtId="0" fontId="0" fillId="2" borderId="17" xfId="0" applyFill="1" applyBorder="1" applyAlignment="1">
      <alignment vertical="center"/>
    </xf>
    <xf numFmtId="49" fontId="21" fillId="0" borderId="4" xfId="0" applyNumberFormat="1" applyFont="1" applyFill="1" applyBorder="1" applyProtection="1">
      <alignment vertical="center"/>
      <protection locked="0"/>
    </xf>
    <xf numFmtId="0" fontId="4" fillId="0" borderId="0" xfId="0" applyFont="1" applyFill="1" applyProtection="1">
      <alignment vertical="center"/>
      <protection locked="0"/>
    </xf>
    <xf numFmtId="0" fontId="35" fillId="3" borderId="0" xfId="4" applyFill="1">
      <alignment vertical="center"/>
    </xf>
    <xf numFmtId="0" fontId="21" fillId="0" borderId="0" xfId="0" applyFont="1" applyFill="1" applyProtection="1">
      <alignment vertical="center"/>
      <protection locked="0"/>
    </xf>
    <xf numFmtId="0" fontId="23" fillId="0" borderId="0" xfId="0" applyFont="1" applyFill="1" applyProtection="1">
      <alignment vertical="center"/>
      <protection locked="0"/>
    </xf>
    <xf numFmtId="0" fontId="21" fillId="0" borderId="0" xfId="0" applyFont="1" applyFill="1" applyAlignment="1" applyProtection="1">
      <alignment horizontal="center" vertical="center"/>
      <protection locked="0"/>
    </xf>
    <xf numFmtId="0" fontId="23" fillId="0" borderId="0" xfId="0" applyFont="1" applyFill="1" applyAlignment="1" applyProtection="1">
      <alignment horizontal="right" vertical="center"/>
      <protection locked="0"/>
    </xf>
    <xf numFmtId="0" fontId="4" fillId="0" borderId="0" xfId="0" applyFont="1" applyFill="1" applyProtection="1">
      <alignment vertical="center"/>
    </xf>
    <xf numFmtId="0" fontId="21" fillId="0" borderId="0" xfId="0" applyFont="1" applyFill="1" applyProtection="1">
      <alignment vertical="center"/>
    </xf>
    <xf numFmtId="177" fontId="21" fillId="0" borderId="0" xfId="0" applyNumberFormat="1" applyFont="1" applyFill="1" applyProtection="1">
      <alignment vertical="center"/>
    </xf>
    <xf numFmtId="0" fontId="23" fillId="0" borderId="0" xfId="0" applyFont="1" applyFill="1" applyAlignment="1" applyProtection="1">
      <alignment vertical="top"/>
    </xf>
    <xf numFmtId="0" fontId="21" fillId="0" borderId="0" xfId="0" applyFont="1" applyFill="1" applyAlignment="1" applyProtection="1">
      <alignment vertical="top"/>
    </xf>
    <xf numFmtId="178" fontId="22" fillId="0" borderId="0" xfId="0" applyNumberFormat="1" applyFont="1" applyFill="1" applyBorder="1" applyAlignment="1" applyProtection="1">
      <alignment horizontal="left" vertical="center"/>
    </xf>
    <xf numFmtId="178" fontId="21" fillId="0" borderId="0" xfId="0" applyNumberFormat="1" applyFont="1" applyFill="1" applyBorder="1" applyAlignment="1" applyProtection="1">
      <alignment horizontal="left" vertical="center"/>
    </xf>
    <xf numFmtId="177" fontId="21" fillId="0" borderId="0" xfId="0" applyNumberFormat="1" applyFont="1" applyFill="1" applyBorder="1" applyAlignment="1" applyProtection="1">
      <alignment horizontal="left" vertical="center"/>
    </xf>
    <xf numFmtId="0" fontId="22" fillId="0" borderId="0" xfId="0" applyFont="1" applyFill="1" applyBorder="1" applyAlignment="1" applyProtection="1">
      <alignment horizontal="center" vertical="center"/>
    </xf>
    <xf numFmtId="0" fontId="22" fillId="0" borderId="0" xfId="0" applyFont="1" applyFill="1" applyProtection="1">
      <alignment vertical="center"/>
    </xf>
    <xf numFmtId="49" fontId="22" fillId="0" borderId="0" xfId="0" applyNumberFormat="1" applyFont="1" applyFill="1" applyBorder="1" applyAlignment="1" applyProtection="1">
      <alignment horizontal="left" vertical="center"/>
    </xf>
    <xf numFmtId="49" fontId="21" fillId="0" borderId="0" xfId="0" applyNumberFormat="1" applyFont="1" applyFill="1" applyBorder="1" applyAlignment="1" applyProtection="1">
      <alignment horizontal="left" vertical="center"/>
    </xf>
    <xf numFmtId="0" fontId="23" fillId="0" borderId="0" xfId="0" applyFont="1" applyFill="1" applyAlignment="1" applyProtection="1"/>
    <xf numFmtId="0" fontId="23" fillId="0" borderId="0" xfId="0" applyFont="1" applyFill="1" applyAlignment="1" applyProtection="1">
      <alignment vertical="center"/>
    </xf>
    <xf numFmtId="0" fontId="21" fillId="0" borderId="0" xfId="0" applyFont="1" applyFill="1" applyAlignment="1" applyProtection="1">
      <alignment vertical="center"/>
    </xf>
    <xf numFmtId="49" fontId="22" fillId="0" borderId="0" xfId="0" applyNumberFormat="1" applyFont="1" applyFill="1" applyBorder="1" applyProtection="1">
      <alignment vertical="center"/>
    </xf>
    <xf numFmtId="49" fontId="21" fillId="0" borderId="0" xfId="0" applyNumberFormat="1" applyFont="1" applyFill="1" applyBorder="1" applyProtection="1">
      <alignment vertical="center"/>
    </xf>
    <xf numFmtId="0" fontId="23" fillId="0" borderId="0" xfId="0" applyFont="1" applyFill="1" applyProtection="1">
      <alignment vertical="center"/>
    </xf>
    <xf numFmtId="0" fontId="22" fillId="0" borderId="0" xfId="0" applyFont="1" applyFill="1" applyAlignment="1" applyProtection="1">
      <alignment horizontal="right" vertical="center"/>
    </xf>
    <xf numFmtId="177" fontId="4" fillId="0" borderId="0" xfId="0" applyNumberFormat="1" applyFont="1" applyFill="1" applyProtection="1">
      <alignment vertical="center"/>
    </xf>
    <xf numFmtId="0" fontId="21" fillId="0" borderId="0" xfId="0" applyFont="1" applyFill="1" applyBorder="1" applyProtection="1">
      <alignment vertical="center"/>
    </xf>
    <xf numFmtId="0" fontId="22" fillId="0" borderId="0" xfId="0" applyFont="1" applyFill="1" applyAlignment="1" applyProtection="1">
      <alignment horizontal="center" vertical="center"/>
    </xf>
    <xf numFmtId="0" fontId="25" fillId="0" borderId="0" xfId="0" applyFont="1" applyFill="1" applyProtection="1">
      <alignment vertical="center"/>
    </xf>
    <xf numFmtId="177" fontId="0" fillId="0" borderId="0" xfId="0" applyNumberFormat="1" applyFont="1" applyFill="1" applyProtection="1">
      <alignment vertical="center"/>
    </xf>
    <xf numFmtId="0" fontId="23" fillId="0" borderId="0" xfId="0" applyFont="1" applyFill="1" applyAlignment="1" applyProtection="1">
      <alignment vertical="top" wrapText="1"/>
    </xf>
    <xf numFmtId="0" fontId="34" fillId="0" borderId="0" xfId="0" applyFont="1" applyFill="1" applyBorder="1" applyAlignment="1" applyProtection="1">
      <alignment horizontal="center" vertical="center"/>
    </xf>
    <xf numFmtId="177" fontId="21" fillId="0" borderId="0" xfId="0" applyNumberFormat="1" applyFont="1" applyFill="1" applyBorder="1" applyProtection="1">
      <alignment vertical="center"/>
    </xf>
    <xf numFmtId="0" fontId="4" fillId="0" borderId="0" xfId="0" applyNumberFormat="1" applyFont="1" applyFill="1" applyAlignment="1" applyProtection="1">
      <alignment vertical="center" wrapText="1"/>
    </xf>
    <xf numFmtId="0" fontId="4" fillId="0" borderId="0" xfId="0" applyFont="1" applyFill="1" applyBorder="1" applyProtection="1">
      <alignment vertical="center"/>
    </xf>
    <xf numFmtId="0" fontId="22" fillId="0" borderId="0" xfId="0" applyFont="1" applyFill="1" applyBorder="1" applyAlignment="1" applyProtection="1">
      <alignment vertical="center"/>
    </xf>
    <xf numFmtId="38" fontId="23" fillId="0" borderId="0" xfId="2" applyFont="1" applyFill="1" applyBorder="1" applyAlignment="1" applyProtection="1">
      <alignment vertical="center"/>
    </xf>
    <xf numFmtId="0" fontId="23" fillId="0" borderId="0" xfId="0" applyFont="1" applyFill="1" applyBorder="1" applyProtection="1">
      <alignment vertical="center"/>
    </xf>
    <xf numFmtId="0" fontId="22" fillId="0" borderId="0" xfId="0" applyFont="1" applyFill="1" applyBorder="1" applyProtection="1">
      <alignment vertical="center"/>
    </xf>
    <xf numFmtId="0" fontId="0" fillId="0" borderId="0" xfId="0" applyProtection="1">
      <alignment vertical="center"/>
    </xf>
    <xf numFmtId="0" fontId="4" fillId="4" borderId="0" xfId="0" applyFont="1" applyFill="1" applyProtection="1">
      <alignment vertical="center"/>
    </xf>
    <xf numFmtId="49" fontId="4" fillId="4" borderId="1" xfId="0" applyNumberFormat="1" applyFont="1" applyFill="1" applyBorder="1" applyAlignment="1" applyProtection="1">
      <alignment horizontal="center" vertical="center"/>
    </xf>
    <xf numFmtId="49" fontId="4" fillId="4" borderId="2" xfId="0" applyNumberFormat="1" applyFont="1" applyFill="1" applyBorder="1" applyAlignment="1" applyProtection="1">
      <alignment horizontal="center" vertical="center"/>
    </xf>
    <xf numFmtId="49" fontId="4" fillId="4" borderId="3" xfId="0" applyNumberFormat="1" applyFont="1" applyFill="1" applyBorder="1" applyAlignment="1" applyProtection="1">
      <alignment horizontal="center" vertical="center"/>
    </xf>
    <xf numFmtId="0" fontId="4" fillId="4" borderId="0" xfId="0" applyFont="1" applyFill="1" applyAlignment="1" applyProtection="1">
      <alignment horizontal="center" vertical="center"/>
    </xf>
    <xf numFmtId="178" fontId="4" fillId="4" borderId="0" xfId="0" applyNumberFormat="1" applyFont="1" applyFill="1" applyAlignment="1" applyProtection="1">
      <alignment vertical="center"/>
    </xf>
    <xf numFmtId="0" fontId="4" fillId="4" borderId="0" xfId="0" applyFont="1" applyFill="1" applyAlignment="1" applyProtection="1">
      <alignment horizontal="distributed" vertical="center"/>
    </xf>
    <xf numFmtId="0" fontId="4" fillId="4" borderId="0" xfId="0" applyFont="1" applyFill="1" applyAlignment="1" applyProtection="1">
      <alignment horizontal="left" vertical="center"/>
    </xf>
    <xf numFmtId="49" fontId="6" fillId="4" borderId="16" xfId="0" applyNumberFormat="1" applyFont="1" applyFill="1" applyBorder="1" applyAlignment="1" applyProtection="1">
      <alignment horizontal="left" vertical="center"/>
      <protection locked="0"/>
    </xf>
    <xf numFmtId="49" fontId="4" fillId="4" borderId="13" xfId="0" applyNumberFormat="1" applyFont="1" applyFill="1" applyBorder="1" applyAlignment="1" applyProtection="1">
      <alignment horizontal="center" vertical="center"/>
      <protection locked="0"/>
    </xf>
    <xf numFmtId="49" fontId="4" fillId="4" borderId="14" xfId="0" applyNumberFormat="1" applyFont="1" applyFill="1" applyBorder="1" applyAlignment="1" applyProtection="1">
      <alignment horizontal="center" vertical="center"/>
      <protection locked="0"/>
    </xf>
    <xf numFmtId="49" fontId="4" fillId="4" borderId="0" xfId="0" applyNumberFormat="1" applyFont="1" applyFill="1" applyAlignment="1" applyProtection="1">
      <alignment horizontal="center" vertical="center"/>
      <protection locked="0"/>
    </xf>
    <xf numFmtId="179" fontId="4" fillId="4" borderId="1" xfId="0" applyNumberFormat="1" applyFont="1" applyFill="1" applyBorder="1" applyAlignment="1" applyProtection="1">
      <alignment horizontal="center" vertical="center"/>
      <protection locked="0"/>
    </xf>
    <xf numFmtId="179" fontId="4" fillId="4" borderId="3" xfId="0" applyNumberFormat="1" applyFont="1" applyFill="1" applyBorder="1" applyAlignment="1" applyProtection="1">
      <alignment horizontal="center" vertical="center"/>
      <protection locked="0"/>
    </xf>
    <xf numFmtId="0" fontId="4" fillId="4" borderId="1" xfId="0" applyNumberFormat="1" applyFont="1" applyFill="1" applyBorder="1" applyAlignment="1" applyProtection="1">
      <alignment horizontal="center" vertical="center"/>
      <protection locked="0"/>
    </xf>
    <xf numFmtId="0" fontId="4" fillId="4" borderId="2" xfId="0" applyNumberFormat="1" applyFont="1" applyFill="1" applyBorder="1" applyAlignment="1" applyProtection="1">
      <alignment horizontal="center" vertical="center"/>
      <protection locked="0"/>
    </xf>
    <xf numFmtId="0" fontId="4" fillId="4" borderId="3" xfId="0" applyNumberFormat="1" applyFont="1" applyFill="1" applyBorder="1" applyAlignment="1" applyProtection="1">
      <alignment horizontal="center" vertical="center"/>
      <protection locked="0"/>
    </xf>
    <xf numFmtId="0" fontId="4" fillId="4" borderId="0" xfId="0" applyFont="1" applyFill="1" applyAlignment="1" applyProtection="1">
      <alignment vertical="center"/>
    </xf>
    <xf numFmtId="0" fontId="3" fillId="4" borderId="0" xfId="0" applyFont="1" applyFill="1" applyAlignment="1" applyProtection="1">
      <alignment vertical="center"/>
    </xf>
    <xf numFmtId="0" fontId="3" fillId="4" borderId="0" xfId="0" applyFont="1" applyFill="1" applyProtection="1">
      <alignment vertical="center"/>
    </xf>
    <xf numFmtId="0" fontId="31" fillId="4" borderId="0" xfId="0" applyFont="1" applyFill="1" applyAlignment="1" applyProtection="1">
      <alignment horizontal="right" vertical="center"/>
    </xf>
    <xf numFmtId="0" fontId="4" fillId="4" borderId="4" xfId="0" applyNumberFormat="1" applyFont="1" applyFill="1" applyBorder="1" applyAlignment="1" applyProtection="1">
      <alignment horizontal="center" vertical="center"/>
      <protection locked="0"/>
    </xf>
    <xf numFmtId="49" fontId="4" fillId="4" borderId="4" xfId="0" applyNumberFormat="1" applyFont="1" applyFill="1" applyBorder="1" applyAlignment="1" applyProtection="1">
      <alignment horizontal="center" vertical="center"/>
    </xf>
    <xf numFmtId="0" fontId="4" fillId="4" borderId="58" xfId="0" applyNumberFormat="1" applyFont="1" applyFill="1" applyBorder="1" applyAlignment="1" applyProtection="1">
      <alignment horizontal="center" vertical="center"/>
      <protection locked="0"/>
    </xf>
    <xf numFmtId="0" fontId="4" fillId="4" borderId="5" xfId="0" applyNumberFormat="1" applyFont="1" applyFill="1" applyBorder="1" applyAlignment="1" applyProtection="1">
      <alignment horizontal="center" vertical="center"/>
      <protection locked="0"/>
    </xf>
    <xf numFmtId="0" fontId="4" fillId="4" borderId="6" xfId="0" applyNumberFormat="1" applyFont="1" applyFill="1" applyBorder="1" applyAlignment="1" applyProtection="1">
      <alignment horizontal="center" vertical="center"/>
      <protection locked="0"/>
    </xf>
    <xf numFmtId="0" fontId="3" fillId="4" borderId="4" xfId="0" applyNumberFormat="1" applyFont="1" applyFill="1" applyBorder="1" applyAlignment="1" applyProtection="1">
      <alignment horizontal="center" vertical="center"/>
      <protection locked="0"/>
    </xf>
    <xf numFmtId="0" fontId="4" fillId="4" borderId="7" xfId="0" applyNumberFormat="1" applyFont="1" applyFill="1" applyBorder="1" applyAlignment="1" applyProtection="1">
      <alignment horizontal="center" vertical="center"/>
      <protection locked="0"/>
    </xf>
    <xf numFmtId="0" fontId="4" fillId="4" borderId="8" xfId="0" applyNumberFormat="1" applyFont="1" applyFill="1" applyBorder="1" applyAlignment="1" applyProtection="1">
      <alignment horizontal="center" vertical="center"/>
      <protection locked="0"/>
    </xf>
    <xf numFmtId="0" fontId="4" fillId="4" borderId="9" xfId="0" applyNumberFormat="1" applyFont="1" applyFill="1" applyBorder="1" applyAlignment="1" applyProtection="1">
      <alignment horizontal="center" vertical="center"/>
      <protection locked="0"/>
    </xf>
    <xf numFmtId="0" fontId="6" fillId="4" borderId="17" xfId="0" applyFont="1" applyFill="1" applyBorder="1" applyProtection="1">
      <alignment vertical="center"/>
    </xf>
    <xf numFmtId="49" fontId="4" fillId="4" borderId="0" xfId="0" applyNumberFormat="1" applyFont="1" applyFill="1" applyBorder="1" applyAlignment="1" applyProtection="1">
      <alignment horizontal="center" vertical="center"/>
    </xf>
    <xf numFmtId="49" fontId="4" fillId="4" borderId="0" xfId="0" applyNumberFormat="1" applyFont="1" applyFill="1" applyBorder="1" applyAlignment="1" applyProtection="1">
      <alignment horizontal="center" vertical="center"/>
      <protection locked="0"/>
    </xf>
    <xf numFmtId="0" fontId="4" fillId="4" borderId="10" xfId="0" applyNumberFormat="1" applyFont="1" applyFill="1" applyBorder="1" applyAlignment="1" applyProtection="1">
      <alignment horizontal="center" vertical="center"/>
      <protection locked="0"/>
    </xf>
    <xf numFmtId="0" fontId="4" fillId="4" borderId="11" xfId="0" applyFont="1" applyFill="1" applyBorder="1" applyProtection="1">
      <alignment vertical="center"/>
    </xf>
    <xf numFmtId="0" fontId="4" fillId="4" borderId="12" xfId="0" applyFont="1" applyFill="1" applyBorder="1" applyProtection="1">
      <alignment vertical="center"/>
    </xf>
    <xf numFmtId="49" fontId="4" fillId="4" borderId="1" xfId="0" applyNumberFormat="1" applyFont="1" applyFill="1" applyBorder="1" applyAlignment="1" applyProtection="1">
      <alignment horizontal="center" vertical="center"/>
      <protection locked="0"/>
    </xf>
    <xf numFmtId="49" fontId="4" fillId="4" borderId="2" xfId="0" applyNumberFormat="1" applyFont="1" applyFill="1" applyBorder="1" applyAlignment="1" applyProtection="1">
      <alignment horizontal="center" vertical="center"/>
      <protection locked="0"/>
    </xf>
    <xf numFmtId="49" fontId="4" fillId="4" borderId="3" xfId="0" applyNumberFormat="1" applyFont="1" applyFill="1" applyBorder="1" applyAlignment="1" applyProtection="1">
      <alignment horizontal="center" vertical="center"/>
      <protection locked="0"/>
    </xf>
    <xf numFmtId="178" fontId="4" fillId="4" borderId="22" xfId="0" applyNumberFormat="1" applyFont="1" applyFill="1" applyBorder="1" applyAlignment="1" applyProtection="1">
      <alignment vertical="center" shrinkToFit="1"/>
      <protection locked="0"/>
    </xf>
    <xf numFmtId="0" fontId="31" fillId="4" borderId="22" xfId="0" applyNumberFormat="1" applyFont="1" applyFill="1" applyBorder="1" applyAlignment="1" applyProtection="1">
      <alignment horizontal="right" vertical="center"/>
      <protection locked="0"/>
    </xf>
    <xf numFmtId="178" fontId="31" fillId="4" borderId="22" xfId="0" applyNumberFormat="1" applyFont="1" applyFill="1" applyBorder="1" applyAlignment="1" applyProtection="1">
      <alignment vertical="center" shrinkToFit="1"/>
      <protection locked="0"/>
    </xf>
    <xf numFmtId="0" fontId="4" fillId="4" borderId="19" xfId="0" applyNumberFormat="1" applyFont="1" applyFill="1" applyBorder="1" applyAlignment="1" applyProtection="1">
      <alignment horizontal="center" vertical="center"/>
      <protection locked="0"/>
    </xf>
    <xf numFmtId="0" fontId="4" fillId="4" borderId="20" xfId="0" applyNumberFormat="1" applyFont="1" applyFill="1" applyBorder="1" applyAlignment="1" applyProtection="1">
      <alignment horizontal="center" vertical="center"/>
      <protection locked="0"/>
    </xf>
    <xf numFmtId="0" fontId="31" fillId="4" borderId="0" xfId="0" applyFont="1" applyFill="1" applyBorder="1" applyAlignment="1" applyProtection="1">
      <alignment horizontal="center" vertical="center" textRotation="255"/>
    </xf>
    <xf numFmtId="0" fontId="4" fillId="4" borderId="0" xfId="0" applyFont="1" applyFill="1" applyBorder="1" applyAlignment="1" applyProtection="1">
      <alignment horizontal="center" vertical="center" shrinkToFit="1"/>
    </xf>
    <xf numFmtId="0" fontId="6" fillId="4" borderId="0" xfId="0" applyFont="1" applyFill="1" applyBorder="1" applyProtection="1">
      <alignment vertical="center"/>
    </xf>
    <xf numFmtId="0" fontId="0" fillId="4" borderId="0" xfId="0" applyFill="1">
      <alignment vertical="center"/>
    </xf>
    <xf numFmtId="0" fontId="0" fillId="4" borderId="17" xfId="0" applyFill="1" applyBorder="1">
      <alignment vertical="center"/>
    </xf>
    <xf numFmtId="0" fontId="0" fillId="4" borderId="0" xfId="0" applyFill="1" applyBorder="1">
      <alignment vertical="center"/>
    </xf>
    <xf numFmtId="0" fontId="35" fillId="4" borderId="0" xfId="4" applyFill="1">
      <alignment vertical="center"/>
    </xf>
    <xf numFmtId="49" fontId="35" fillId="4" borderId="17" xfId="4" applyNumberFormat="1" applyFill="1" applyBorder="1" applyAlignment="1">
      <alignment vertical="center"/>
    </xf>
    <xf numFmtId="0" fontId="35" fillId="4" borderId="17" xfId="4" applyFill="1" applyBorder="1">
      <alignment vertical="center"/>
    </xf>
    <xf numFmtId="49" fontId="35" fillId="4" borderId="73" xfId="4" applyNumberFormat="1" applyFill="1" applyBorder="1" applyAlignment="1">
      <alignment vertical="center"/>
    </xf>
    <xf numFmtId="0" fontId="35" fillId="4" borderId="71" xfId="4" applyFill="1" applyBorder="1">
      <alignment vertical="center"/>
    </xf>
    <xf numFmtId="49" fontId="35" fillId="4" borderId="35" xfId="4" applyNumberFormat="1" applyFill="1" applyBorder="1" applyAlignment="1">
      <alignment vertical="center"/>
    </xf>
    <xf numFmtId="49" fontId="35" fillId="4" borderId="17" xfId="4" applyNumberFormat="1" applyFill="1" applyBorder="1">
      <alignment vertical="center"/>
    </xf>
    <xf numFmtId="49" fontId="35" fillId="4" borderId="34" xfId="4" applyNumberFormat="1" applyFill="1" applyBorder="1">
      <alignment vertical="center"/>
    </xf>
    <xf numFmtId="0" fontId="35" fillId="4" borderId="73" xfId="4" applyFill="1" applyBorder="1" applyAlignment="1">
      <alignment vertical="center"/>
    </xf>
    <xf numFmtId="0" fontId="35" fillId="4" borderId="72" xfId="4" applyFill="1" applyBorder="1" applyAlignment="1">
      <alignment vertical="center"/>
    </xf>
    <xf numFmtId="49" fontId="35" fillId="4" borderId="72" xfId="4" applyNumberFormat="1" applyFill="1" applyBorder="1" applyAlignment="1">
      <alignment vertical="center"/>
    </xf>
    <xf numFmtId="0" fontId="35" fillId="4" borderId="71" xfId="4" applyFill="1" applyBorder="1" applyAlignment="1">
      <alignment vertical="center"/>
    </xf>
    <xf numFmtId="0" fontId="35" fillId="4" borderId="17" xfId="4" applyFill="1" applyBorder="1" applyAlignment="1">
      <alignment vertical="center"/>
    </xf>
    <xf numFmtId="0" fontId="35" fillId="4" borderId="0" xfId="4" applyFill="1" applyAlignment="1">
      <alignment vertical="center"/>
    </xf>
    <xf numFmtId="0" fontId="35" fillId="4" borderId="73" xfId="4" applyFill="1" applyBorder="1" applyAlignment="1">
      <alignment horizontal="left" vertical="center"/>
    </xf>
    <xf numFmtId="49" fontId="35" fillId="5" borderId="17" xfId="4" applyNumberFormat="1" applyFill="1" applyBorder="1" applyAlignment="1">
      <alignment vertical="center"/>
    </xf>
    <xf numFmtId="49" fontId="35" fillId="5" borderId="17" xfId="4" applyNumberFormat="1" applyFill="1" applyBorder="1" applyAlignment="1">
      <alignment vertical="center" wrapText="1"/>
    </xf>
    <xf numFmtId="49" fontId="35" fillId="5" borderId="34" xfId="4" applyNumberFormat="1" applyFill="1" applyBorder="1" applyAlignment="1">
      <alignment vertical="center" wrapText="1"/>
    </xf>
    <xf numFmtId="0" fontId="8" fillId="4" borderId="0" xfId="0" applyFont="1" applyFill="1">
      <alignment vertical="center"/>
    </xf>
    <xf numFmtId="0" fontId="8" fillId="4" borderId="39" xfId="0" applyFont="1" applyFill="1" applyBorder="1">
      <alignment vertical="center"/>
    </xf>
    <xf numFmtId="49" fontId="8" fillId="4" borderId="0" xfId="0" applyNumberFormat="1" applyFont="1" applyFill="1" applyAlignment="1">
      <alignment horizontal="right" vertical="center"/>
    </xf>
    <xf numFmtId="0" fontId="23" fillId="4" borderId="0" xfId="0" applyFont="1" applyFill="1">
      <alignment vertical="center"/>
    </xf>
    <xf numFmtId="49" fontId="8" fillId="4" borderId="0" xfId="0" quotePrefix="1" applyNumberFormat="1" applyFont="1" applyFill="1" applyAlignment="1">
      <alignment horizontal="right" vertical="center"/>
    </xf>
    <xf numFmtId="49" fontId="8" fillId="4" borderId="0" xfId="0" quotePrefix="1" applyNumberFormat="1" applyFont="1" applyFill="1" applyAlignment="1">
      <alignment horizontal="right" vertical="center" wrapText="1"/>
    </xf>
    <xf numFmtId="49" fontId="8" fillId="4" borderId="0" xfId="0" applyNumberFormat="1" applyFont="1" applyFill="1" applyAlignment="1">
      <alignment horizontal="right" vertical="center" wrapText="1"/>
    </xf>
    <xf numFmtId="49" fontId="8" fillId="4" borderId="0" xfId="0" applyNumberFormat="1" applyFont="1" applyFill="1">
      <alignment vertical="center"/>
    </xf>
    <xf numFmtId="0" fontId="4" fillId="4" borderId="0" xfId="0" applyFont="1" applyFill="1">
      <alignment vertical="center"/>
    </xf>
    <xf numFmtId="0" fontId="9" fillId="4" borderId="0" xfId="0" applyFont="1" applyFill="1" applyAlignment="1">
      <alignment horizontal="center" vertical="center"/>
    </xf>
    <xf numFmtId="0" fontId="0" fillId="4" borderId="0" xfId="0" applyFill="1" applyAlignment="1">
      <alignment horizontal="center" vertical="center"/>
    </xf>
    <xf numFmtId="0" fontId="7" fillId="4" borderId="28" xfId="0" applyFont="1" applyFill="1" applyBorder="1" applyAlignment="1">
      <alignment horizontal="center" vertical="center"/>
    </xf>
    <xf numFmtId="0" fontId="0" fillId="4" borderId="28" xfId="0" applyFill="1" applyBorder="1" applyAlignment="1">
      <alignment horizontal="center" vertical="center"/>
    </xf>
    <xf numFmtId="0" fontId="10" fillId="4" borderId="26" xfId="0" applyFont="1" applyFill="1" applyBorder="1" applyAlignment="1">
      <alignment vertical="center"/>
    </xf>
    <xf numFmtId="0" fontId="10" fillId="4" borderId="0" xfId="0" applyFont="1" applyFill="1" applyBorder="1" applyAlignment="1">
      <alignment vertical="center"/>
    </xf>
    <xf numFmtId="0" fontId="10" fillId="4" borderId="27" xfId="0" applyFont="1" applyFill="1" applyBorder="1" applyAlignment="1">
      <alignment vertical="center"/>
    </xf>
    <xf numFmtId="0" fontId="12" fillId="4" borderId="0" xfId="0" applyFont="1" applyFill="1" applyBorder="1" applyAlignment="1">
      <alignment vertical="center"/>
    </xf>
    <xf numFmtId="0" fontId="12" fillId="4" borderId="26" xfId="0" applyFont="1" applyFill="1" applyBorder="1" applyAlignment="1">
      <alignment vertical="center"/>
    </xf>
    <xf numFmtId="0" fontId="12" fillId="4" borderId="27" xfId="0" applyFont="1" applyFill="1" applyBorder="1" applyAlignment="1">
      <alignment vertical="center"/>
    </xf>
    <xf numFmtId="178" fontId="21" fillId="4" borderId="27" xfId="0" applyNumberFormat="1" applyFont="1" applyFill="1" applyBorder="1" applyAlignment="1">
      <alignment vertical="center"/>
    </xf>
    <xf numFmtId="178" fontId="22" fillId="4" borderId="0" xfId="0" applyNumberFormat="1" applyFont="1" applyFill="1" applyBorder="1" applyAlignment="1" applyProtection="1">
      <alignment horizontal="left" vertical="center"/>
    </xf>
    <xf numFmtId="0" fontId="23" fillId="4" borderId="0" xfId="0" applyFont="1" applyFill="1" applyAlignment="1">
      <alignment vertical="top"/>
    </xf>
    <xf numFmtId="0" fontId="12" fillId="4" borderId="0" xfId="0" applyFont="1" applyFill="1">
      <alignment vertical="center"/>
    </xf>
    <xf numFmtId="0" fontId="12" fillId="4" borderId="0" xfId="0" applyFont="1" applyFill="1" applyBorder="1" applyAlignment="1">
      <alignment vertical="center" wrapText="1"/>
    </xf>
    <xf numFmtId="0" fontId="23" fillId="4" borderId="0" xfId="0" applyFont="1" applyFill="1" applyAlignment="1">
      <alignment vertical="center"/>
    </xf>
    <xf numFmtId="0" fontId="34" fillId="4" borderId="0" xfId="0" applyFont="1" applyFill="1" applyAlignment="1"/>
    <xf numFmtId="0" fontId="4" fillId="4" borderId="0" xfId="0" applyFont="1" applyFill="1" applyBorder="1" applyAlignment="1">
      <alignment vertical="center"/>
    </xf>
    <xf numFmtId="0" fontId="12" fillId="4" borderId="0" xfId="0" applyFont="1" applyFill="1" applyBorder="1" applyAlignment="1">
      <alignment horizontal="center" vertical="center"/>
    </xf>
    <xf numFmtId="0" fontId="23" fillId="4" borderId="0" xfId="0" applyFont="1" applyFill="1" applyAlignment="1">
      <alignment vertical="top" wrapText="1"/>
    </xf>
    <xf numFmtId="0" fontId="22" fillId="4" borderId="0" xfId="0" applyFont="1" applyFill="1" applyBorder="1" applyAlignment="1" applyProtection="1">
      <alignment vertical="center"/>
    </xf>
    <xf numFmtId="0" fontId="34" fillId="4" borderId="0" xfId="0" applyFont="1" applyFill="1" applyBorder="1" applyAlignment="1" applyProtection="1">
      <alignment vertical="center"/>
    </xf>
    <xf numFmtId="0" fontId="12" fillId="4" borderId="0" xfId="0" applyFont="1" applyFill="1" applyBorder="1" applyAlignment="1">
      <alignment horizontal="distributed" vertical="center"/>
    </xf>
    <xf numFmtId="0" fontId="12" fillId="4" borderId="0" xfId="0" applyFont="1" applyFill="1" applyBorder="1" applyAlignment="1"/>
    <xf numFmtId="0" fontId="23" fillId="4" borderId="0" xfId="0" applyFont="1" applyFill="1" applyAlignment="1" applyProtection="1">
      <alignment vertical="center"/>
    </xf>
    <xf numFmtId="0" fontId="12" fillId="4" borderId="0" xfId="0" applyFont="1" applyFill="1" applyBorder="1" applyAlignment="1">
      <alignment vertical="top"/>
    </xf>
    <xf numFmtId="0" fontId="10" fillId="4" borderId="36" xfId="0" applyFont="1" applyFill="1" applyBorder="1" applyAlignment="1">
      <alignment vertical="center"/>
    </xf>
    <xf numFmtId="0" fontId="10" fillId="4" borderId="28" xfId="0" applyFont="1" applyFill="1" applyBorder="1" applyAlignment="1">
      <alignment vertical="center"/>
    </xf>
    <xf numFmtId="0" fontId="10" fillId="4" borderId="37" xfId="0" applyFont="1" applyFill="1" applyBorder="1" applyAlignment="1">
      <alignment vertical="center"/>
    </xf>
    <xf numFmtId="0" fontId="3" fillId="4" borderId="0" xfId="0" applyFont="1" applyFill="1">
      <alignment vertical="center"/>
    </xf>
    <xf numFmtId="0" fontId="3" fillId="4" borderId="17" xfId="0" applyFont="1" applyFill="1" applyBorder="1" applyAlignment="1">
      <alignment horizontal="center" vertical="center"/>
    </xf>
    <xf numFmtId="0" fontId="3" fillId="4" borderId="17" xfId="0" applyFont="1" applyFill="1" applyBorder="1" applyAlignment="1">
      <alignment horizontal="center" vertical="center" wrapText="1"/>
    </xf>
    <xf numFmtId="176" fontId="15" fillId="4" borderId="0" xfId="0" applyNumberFormat="1" applyFont="1" applyFill="1" applyBorder="1" applyAlignment="1">
      <alignment horizontal="center" vertical="center"/>
    </xf>
    <xf numFmtId="176" fontId="15" fillId="4" borderId="0" xfId="0" applyNumberFormat="1" applyFont="1" applyFill="1" applyBorder="1" applyAlignment="1">
      <alignment horizontal="left" vertical="center" wrapText="1"/>
    </xf>
    <xf numFmtId="176" fontId="4" fillId="4" borderId="0" xfId="0" applyNumberFormat="1" applyFont="1" applyFill="1" applyBorder="1" applyAlignment="1">
      <alignment horizontal="center" vertical="center"/>
    </xf>
    <xf numFmtId="0" fontId="4" fillId="4" borderId="0" xfId="0" applyFont="1" applyFill="1" applyAlignment="1"/>
    <xf numFmtId="0" fontId="4" fillId="4" borderId="29" xfId="0" applyFont="1" applyFill="1" applyBorder="1" applyAlignment="1">
      <alignment vertical="center" wrapText="1"/>
    </xf>
    <xf numFmtId="0" fontId="4" fillId="4" borderId="0" xfId="0" applyFont="1" applyFill="1" applyBorder="1" applyAlignment="1">
      <alignment vertical="center" wrapText="1"/>
    </xf>
    <xf numFmtId="0" fontId="21" fillId="4" borderId="0" xfId="0" applyFont="1" applyFill="1">
      <alignment vertical="center"/>
    </xf>
    <xf numFmtId="0" fontId="7" fillId="4" borderId="0" xfId="0" applyFont="1" applyFill="1" applyAlignment="1">
      <alignment horizontal="center" vertical="center"/>
    </xf>
    <xf numFmtId="0" fontId="8" fillId="4" borderId="0" xfId="0" applyFont="1" applyFill="1" applyAlignment="1">
      <alignment vertical="center" wrapText="1"/>
    </xf>
    <xf numFmtId="0" fontId="21" fillId="4" borderId="0" xfId="0" applyFont="1" applyFill="1" applyProtection="1">
      <alignment vertical="center"/>
    </xf>
    <xf numFmtId="49" fontId="6" fillId="4" borderId="16" xfId="0" applyNumberFormat="1" applyFont="1" applyFill="1" applyBorder="1" applyAlignment="1" applyProtection="1">
      <alignment horizontal="left" vertical="center"/>
    </xf>
    <xf numFmtId="0" fontId="4" fillId="4" borderId="13" xfId="0" applyFont="1" applyFill="1" applyBorder="1" applyProtection="1">
      <alignment vertical="center"/>
    </xf>
    <xf numFmtId="0" fontId="4" fillId="4" borderId="14" xfId="0" applyFont="1" applyFill="1" applyBorder="1" applyProtection="1">
      <alignment vertical="center"/>
    </xf>
    <xf numFmtId="0" fontId="4" fillId="4" borderId="0" xfId="0" applyFont="1" applyFill="1" applyBorder="1" applyProtection="1">
      <alignment vertical="center"/>
    </xf>
    <xf numFmtId="0" fontId="23" fillId="4" borderId="0" xfId="0" applyFont="1" applyFill="1" applyProtection="1">
      <alignment vertical="center"/>
    </xf>
    <xf numFmtId="49" fontId="4" fillId="4" borderId="13" xfId="0" applyNumberFormat="1" applyFont="1" applyFill="1" applyBorder="1" applyProtection="1">
      <alignment vertical="center"/>
    </xf>
    <xf numFmtId="49" fontId="4" fillId="4" borderId="14" xfId="0" applyNumberFormat="1" applyFont="1" applyFill="1" applyBorder="1" applyProtection="1">
      <alignment vertical="center"/>
    </xf>
    <xf numFmtId="49" fontId="4" fillId="4" borderId="0" xfId="0" applyNumberFormat="1" applyFont="1" applyFill="1" applyBorder="1" applyProtection="1">
      <alignment vertical="center"/>
    </xf>
    <xf numFmtId="0" fontId="21" fillId="4" borderId="4" xfId="0" applyFont="1" applyFill="1" applyBorder="1" applyAlignment="1" applyProtection="1">
      <alignment vertical="center" shrinkToFit="1"/>
      <protection locked="0"/>
    </xf>
    <xf numFmtId="0" fontId="21" fillId="4" borderId="0" xfId="0" applyFont="1" applyFill="1" applyProtection="1">
      <alignment vertical="center"/>
      <protection locked="0"/>
    </xf>
    <xf numFmtId="0" fontId="21" fillId="4" borderId="4" xfId="0" applyFont="1" applyFill="1" applyBorder="1" applyProtection="1">
      <alignment vertical="center"/>
      <protection locked="0"/>
    </xf>
    <xf numFmtId="0" fontId="22" fillId="4" borderId="0" xfId="0" applyFont="1" applyFill="1" applyAlignment="1" applyProtection="1">
      <alignment horizontal="center" vertical="center"/>
      <protection locked="0"/>
    </xf>
    <xf numFmtId="49" fontId="21" fillId="4" borderId="4" xfId="0" applyNumberFormat="1" applyFont="1" applyFill="1" applyBorder="1" applyProtection="1">
      <alignment vertical="center"/>
      <protection locked="0"/>
    </xf>
    <xf numFmtId="0" fontId="21" fillId="4" borderId="4" xfId="0" applyFont="1" applyFill="1" applyBorder="1" applyAlignment="1" applyProtection="1">
      <alignment horizontal="center" vertical="center"/>
      <protection locked="0"/>
    </xf>
    <xf numFmtId="49" fontId="21" fillId="4" borderId="4" xfId="0" applyNumberFormat="1" applyFont="1" applyFill="1" applyBorder="1" applyAlignment="1" applyProtection="1">
      <alignment horizontal="center" vertical="center"/>
      <protection locked="0"/>
    </xf>
    <xf numFmtId="0" fontId="21" fillId="4" borderId="0" xfId="0" applyFont="1" applyFill="1" applyAlignment="1" applyProtection="1">
      <alignment horizontal="center" vertical="center"/>
      <protection locked="0"/>
    </xf>
    <xf numFmtId="0" fontId="21" fillId="4" borderId="4" xfId="0" applyFont="1" applyFill="1" applyBorder="1" applyAlignment="1" applyProtection="1">
      <alignment horizontal="center" vertical="center" shrinkToFit="1"/>
      <protection locked="0"/>
    </xf>
    <xf numFmtId="0" fontId="4" fillId="4" borderId="4" xfId="0" applyFont="1" applyFill="1" applyBorder="1" applyAlignment="1" applyProtection="1">
      <alignment horizontal="center" vertical="center"/>
      <protection locked="0"/>
    </xf>
    <xf numFmtId="49" fontId="4" fillId="4" borderId="0" xfId="0" applyNumberFormat="1" applyFont="1" applyFill="1" applyBorder="1" applyAlignment="1" applyProtection="1">
      <alignment vertical="center"/>
    </xf>
    <xf numFmtId="0" fontId="23" fillId="4" borderId="0" xfId="0" applyFont="1" applyFill="1" applyAlignment="1" applyProtection="1">
      <alignment vertical="center" shrinkToFit="1"/>
    </xf>
    <xf numFmtId="0" fontId="0" fillId="4" borderId="0" xfId="0" applyFill="1" applyProtection="1">
      <alignment vertical="center"/>
    </xf>
    <xf numFmtId="0" fontId="22" fillId="4" borderId="0" xfId="0" applyFont="1" applyFill="1" applyBorder="1" applyAlignment="1" applyProtection="1">
      <alignment horizontal="center" vertical="center"/>
    </xf>
    <xf numFmtId="177" fontId="21" fillId="4" borderId="0" xfId="0" applyNumberFormat="1" applyFont="1" applyFill="1" applyProtection="1">
      <alignment vertical="center"/>
    </xf>
    <xf numFmtId="49" fontId="22" fillId="4" borderId="0" xfId="0" applyNumberFormat="1" applyFont="1" applyFill="1" applyBorder="1" applyProtection="1">
      <alignment vertical="center"/>
    </xf>
    <xf numFmtId="0" fontId="4" fillId="4" borderId="15" xfId="0" applyNumberFormat="1" applyFont="1" applyFill="1" applyBorder="1" applyAlignment="1" applyProtection="1">
      <alignment horizontal="center" vertical="center"/>
      <protection locked="0"/>
    </xf>
    <xf numFmtId="177" fontId="4" fillId="4" borderId="0" xfId="0" applyNumberFormat="1" applyFont="1" applyFill="1" applyProtection="1">
      <alignment vertical="center"/>
    </xf>
    <xf numFmtId="0" fontId="21" fillId="4" borderId="0" xfId="0" applyNumberFormat="1" applyFont="1" applyFill="1" applyProtection="1">
      <alignment vertical="center"/>
    </xf>
    <xf numFmtId="0" fontId="4" fillId="4" borderId="57" xfId="0" applyNumberFormat="1" applyFont="1" applyFill="1" applyBorder="1" applyAlignment="1" applyProtection="1">
      <alignment horizontal="center" vertical="center"/>
      <protection locked="0"/>
    </xf>
    <xf numFmtId="0" fontId="4" fillId="4" borderId="3" xfId="0" applyNumberFormat="1" applyFont="1" applyFill="1" applyBorder="1" applyAlignment="1" applyProtection="1">
      <alignment horizontal="center" vertical="center" shrinkToFit="1"/>
      <protection locked="0"/>
    </xf>
    <xf numFmtId="49" fontId="4" fillId="4" borderId="0" xfId="0" applyNumberFormat="1" applyFont="1" applyFill="1" applyProtection="1">
      <alignment vertical="center"/>
    </xf>
    <xf numFmtId="49" fontId="23" fillId="4" borderId="0" xfId="0" applyNumberFormat="1" applyFont="1" applyFill="1" applyAlignment="1" applyProtection="1">
      <alignment horizontal="right" vertical="center"/>
    </xf>
    <xf numFmtId="49" fontId="21" fillId="4" borderId="0" xfId="0" applyNumberFormat="1" applyFont="1" applyFill="1" applyBorder="1" applyAlignment="1" applyProtection="1">
      <alignment vertical="center"/>
      <protection locked="0"/>
    </xf>
    <xf numFmtId="49" fontId="21" fillId="4" borderId="0" xfId="0" applyNumberFormat="1" applyFont="1" applyFill="1" applyProtection="1">
      <alignment vertical="center"/>
    </xf>
    <xf numFmtId="49" fontId="4" fillId="4" borderId="12" xfId="0" applyNumberFormat="1" applyFont="1" applyFill="1" applyBorder="1" applyProtection="1">
      <alignment vertical="center"/>
    </xf>
    <xf numFmtId="0" fontId="4" fillId="4" borderId="0" xfId="0" applyNumberFormat="1" applyFont="1" applyFill="1" applyProtection="1">
      <alignment vertical="center"/>
    </xf>
    <xf numFmtId="38" fontId="4" fillId="4" borderId="25" xfId="2" applyFont="1" applyFill="1" applyBorder="1" applyAlignment="1" applyProtection="1">
      <alignment horizontal="center" vertical="center"/>
    </xf>
    <xf numFmtId="49" fontId="4" fillId="4" borderId="0" xfId="0" applyNumberFormat="1" applyFont="1" applyFill="1" applyBorder="1" applyAlignment="1" applyProtection="1">
      <alignment horizontal="distributed" vertical="center"/>
    </xf>
    <xf numFmtId="49" fontId="6" fillId="4" borderId="0" xfId="0" applyNumberFormat="1" applyFont="1" applyFill="1" applyBorder="1" applyProtection="1">
      <alignment vertical="center"/>
    </xf>
    <xf numFmtId="49" fontId="4" fillId="4" borderId="0" xfId="0" applyNumberFormat="1" applyFont="1" applyFill="1" applyBorder="1" applyAlignment="1" applyProtection="1">
      <alignment horizontal="left" vertical="center"/>
    </xf>
    <xf numFmtId="0" fontId="4" fillId="4" borderId="0" xfId="0" applyFont="1" applyFill="1" applyAlignment="1" applyProtection="1">
      <alignment horizontal="center" vertical="center"/>
    </xf>
    <xf numFmtId="0" fontId="4" fillId="4" borderId="0" xfId="0" applyNumberFormat="1" applyFont="1" applyFill="1" applyBorder="1" applyAlignment="1" applyProtection="1">
      <alignment horizontal="center" vertical="center"/>
      <protection locked="0"/>
    </xf>
    <xf numFmtId="0" fontId="23" fillId="4" borderId="0" xfId="0" applyFont="1" applyFill="1" applyAlignment="1" applyProtection="1">
      <alignment horizontal="right" vertical="center"/>
      <protection locked="0"/>
    </xf>
    <xf numFmtId="0" fontId="4" fillId="4" borderId="0" xfId="0" applyFont="1" applyFill="1" applyBorder="1" applyAlignment="1" applyProtection="1">
      <alignment horizontal="center" vertical="center"/>
    </xf>
    <xf numFmtId="0" fontId="22" fillId="4" borderId="0" xfId="0" applyFont="1" applyFill="1" applyProtection="1">
      <alignment vertical="center"/>
    </xf>
    <xf numFmtId="0" fontId="23" fillId="4" borderId="0" xfId="0" applyFont="1" applyFill="1" applyProtection="1">
      <alignment vertical="center"/>
      <protection locked="0"/>
    </xf>
    <xf numFmtId="49" fontId="6" fillId="4" borderId="18" xfId="0" applyNumberFormat="1" applyFont="1" applyFill="1" applyBorder="1" applyProtection="1">
      <alignment vertical="center"/>
    </xf>
    <xf numFmtId="49" fontId="4" fillId="4" borderId="63" xfId="0" applyNumberFormat="1" applyFont="1" applyFill="1" applyBorder="1" applyProtection="1">
      <alignment vertical="center"/>
    </xf>
    <xf numFmtId="49" fontId="4" fillId="4" borderId="64" xfId="0" applyNumberFormat="1" applyFont="1" applyFill="1" applyBorder="1" applyProtection="1">
      <alignment vertical="center"/>
    </xf>
    <xf numFmtId="49" fontId="4" fillId="4" borderId="65" xfId="0" applyNumberFormat="1" applyFont="1" applyFill="1" applyBorder="1" applyProtection="1">
      <alignment vertical="center"/>
    </xf>
    <xf numFmtId="0" fontId="22" fillId="4" borderId="0" xfId="0" applyFont="1" applyFill="1" applyProtection="1">
      <alignment vertical="center"/>
      <protection locked="0"/>
    </xf>
    <xf numFmtId="49" fontId="4" fillId="4" borderId="0" xfId="0" applyNumberFormat="1" applyFont="1" applyFill="1" applyProtection="1">
      <alignment vertical="center"/>
      <protection locked="0"/>
    </xf>
    <xf numFmtId="177" fontId="4" fillId="4" borderId="0" xfId="0" applyNumberFormat="1" applyFont="1" applyFill="1" applyProtection="1">
      <alignment vertical="center"/>
      <protection locked="0"/>
    </xf>
    <xf numFmtId="49" fontId="4" fillId="4" borderId="0" xfId="0" applyNumberFormat="1" applyFont="1" applyFill="1" applyAlignment="1" applyProtection="1">
      <alignment horizontal="center" vertical="center"/>
    </xf>
    <xf numFmtId="49" fontId="4" fillId="4" borderId="11" xfId="0" applyNumberFormat="1" applyFont="1" applyFill="1" applyBorder="1" applyProtection="1">
      <alignment vertical="center"/>
    </xf>
    <xf numFmtId="49" fontId="4" fillId="4" borderId="0" xfId="0" applyNumberFormat="1" applyFont="1" applyFill="1" applyAlignment="1" applyProtection="1">
      <alignment vertical="center"/>
    </xf>
    <xf numFmtId="49" fontId="22" fillId="4" borderId="0" xfId="0" applyNumberFormat="1" applyFont="1" applyFill="1" applyBorder="1" applyAlignment="1" applyProtection="1">
      <alignment horizontal="right" vertical="center"/>
    </xf>
    <xf numFmtId="0" fontId="4" fillId="4" borderId="66" xfId="0" applyNumberFormat="1" applyFont="1" applyFill="1" applyBorder="1" applyAlignment="1" applyProtection="1">
      <alignment horizontal="center" vertical="center"/>
      <protection locked="0"/>
    </xf>
    <xf numFmtId="49" fontId="33" fillId="4" borderId="0" xfId="3" applyNumberFormat="1" applyFont="1" applyFill="1" applyAlignment="1" applyProtection="1">
      <alignment vertical="center" wrapText="1"/>
    </xf>
    <xf numFmtId="49" fontId="21" fillId="4" borderId="0" xfId="0" applyNumberFormat="1" applyFont="1" applyFill="1" applyBorder="1" applyAlignment="1" applyProtection="1">
      <alignment vertical="center"/>
    </xf>
    <xf numFmtId="49" fontId="22" fillId="4" borderId="0" xfId="0" applyNumberFormat="1" applyFont="1" applyFill="1" applyBorder="1" applyAlignment="1" applyProtection="1">
      <alignment vertical="center"/>
    </xf>
    <xf numFmtId="49" fontId="6" fillId="4" borderId="17" xfId="0" applyNumberFormat="1" applyFont="1" applyFill="1" applyBorder="1" applyProtection="1">
      <alignment vertical="center"/>
    </xf>
    <xf numFmtId="49" fontId="22" fillId="4" borderId="0" xfId="0" applyNumberFormat="1" applyFont="1" applyFill="1" applyProtection="1">
      <alignment vertical="center"/>
    </xf>
    <xf numFmtId="177" fontId="21" fillId="4" borderId="0" xfId="0" applyNumberFormat="1" applyFont="1" applyFill="1" applyBorder="1" applyAlignment="1" applyProtection="1">
      <alignment vertical="center"/>
    </xf>
    <xf numFmtId="0" fontId="21" fillId="4" borderId="0" xfId="0" applyFont="1" applyFill="1" applyAlignment="1" applyProtection="1">
      <alignment vertical="center"/>
    </xf>
    <xf numFmtId="0" fontId="21" fillId="4" borderId="0" xfId="0" applyFont="1" applyFill="1" applyAlignment="1" applyProtection="1">
      <alignment vertical="center" wrapText="1"/>
    </xf>
    <xf numFmtId="0" fontId="21" fillId="4" borderId="0" xfId="0" applyFont="1" applyFill="1" applyBorder="1" applyAlignment="1" applyProtection="1">
      <alignment horizontal="center" vertical="center"/>
    </xf>
    <xf numFmtId="49" fontId="4" fillId="4" borderId="68" xfId="0" applyNumberFormat="1" applyFont="1" applyFill="1" applyBorder="1" applyProtection="1">
      <alignment vertical="center"/>
    </xf>
    <xf numFmtId="49" fontId="4" fillId="4" borderId="69" xfId="0" applyNumberFormat="1" applyFont="1" applyFill="1" applyBorder="1" applyProtection="1">
      <alignment vertical="center"/>
    </xf>
    <xf numFmtId="49" fontId="4" fillId="4" borderId="70" xfId="0" applyNumberFormat="1" applyFont="1" applyFill="1" applyBorder="1" applyProtection="1">
      <alignment vertical="center"/>
    </xf>
    <xf numFmtId="177" fontId="0" fillId="0" borderId="0" xfId="0" applyNumberFormat="1" applyFill="1" applyProtection="1">
      <alignment vertical="center"/>
    </xf>
    <xf numFmtId="177" fontId="0" fillId="4" borderId="0" xfId="0" applyNumberFormat="1" applyFont="1" applyFill="1" applyProtection="1">
      <alignment vertical="center"/>
    </xf>
    <xf numFmtId="0" fontId="23" fillId="4" borderId="0" xfId="0" applyFont="1" applyFill="1" applyAlignment="1" applyProtection="1">
      <alignment horizontal="right" vertical="center"/>
      <protection locked="0"/>
    </xf>
    <xf numFmtId="49" fontId="4" fillId="4" borderId="0" xfId="0" applyNumberFormat="1" applyFont="1" applyFill="1" applyAlignment="1">
      <alignment horizontal="center" vertical="center"/>
    </xf>
    <xf numFmtId="0" fontId="9" fillId="4" borderId="0" xfId="0" applyFont="1" applyFill="1" applyAlignment="1">
      <alignment horizontal="center" vertical="center"/>
    </xf>
    <xf numFmtId="0" fontId="4" fillId="4" borderId="0" xfId="0" applyFont="1" applyFill="1" applyAlignment="1">
      <alignment horizontal="center" vertical="center"/>
    </xf>
    <xf numFmtId="49" fontId="8" fillId="4" borderId="34" xfId="0" applyNumberFormat="1" applyFont="1" applyFill="1" applyBorder="1" applyAlignment="1" applyProtection="1">
      <alignment horizontal="right" vertical="center"/>
      <protection locked="0"/>
    </xf>
    <xf numFmtId="0" fontId="8" fillId="4" borderId="0" xfId="0" applyFont="1" applyFill="1" applyAlignment="1">
      <alignment horizontal="center" vertical="center"/>
    </xf>
    <xf numFmtId="0" fontId="8" fillId="4" borderId="35" xfId="0" applyFont="1" applyFill="1" applyBorder="1" applyAlignment="1">
      <alignment horizontal="center" vertical="center"/>
    </xf>
    <xf numFmtId="0" fontId="8" fillId="4" borderId="0" xfId="0" applyFont="1" applyFill="1" applyAlignment="1">
      <alignment horizontal="left" vertical="center" wrapText="1"/>
    </xf>
    <xf numFmtId="0" fontId="8" fillId="4" borderId="39" xfId="0" applyFont="1" applyFill="1" applyBorder="1" applyAlignment="1">
      <alignment horizontal="left" vertical="center"/>
    </xf>
    <xf numFmtId="0" fontId="8" fillId="4" borderId="17" xfId="0" applyFont="1" applyFill="1" applyBorder="1" applyAlignment="1">
      <alignment horizontal="center" vertical="center"/>
    </xf>
    <xf numFmtId="0" fontId="4" fillId="4" borderId="26"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protection locked="0"/>
    </xf>
    <xf numFmtId="0" fontId="4" fillId="4" borderId="36" xfId="0" applyFont="1" applyFill="1" applyBorder="1" applyAlignment="1" applyProtection="1">
      <alignment horizontal="center" vertical="center"/>
      <protection locked="0"/>
    </xf>
    <xf numFmtId="0" fontId="4" fillId="4" borderId="28" xfId="0" applyFont="1" applyFill="1" applyBorder="1" applyAlignment="1" applyProtection="1">
      <alignment horizontal="center" vertical="center"/>
      <protection locked="0"/>
    </xf>
    <xf numFmtId="0" fontId="4" fillId="4" borderId="37" xfId="0" applyFont="1" applyFill="1" applyBorder="1" applyAlignment="1" applyProtection="1">
      <alignment horizontal="center" vertical="center"/>
      <protection locked="0"/>
    </xf>
    <xf numFmtId="0" fontId="9" fillId="4" borderId="0" xfId="0" applyFont="1" applyFill="1" applyAlignment="1">
      <alignment horizontal="center" vertical="center"/>
    </xf>
    <xf numFmtId="0" fontId="12" fillId="4" borderId="0" xfId="0" applyFont="1" applyFill="1" applyBorder="1" applyAlignment="1" applyProtection="1">
      <alignment vertical="center"/>
      <protection locked="0"/>
    </xf>
    <xf numFmtId="0" fontId="12" fillId="4" borderId="0" xfId="0" applyFont="1" applyFill="1" applyBorder="1" applyAlignment="1">
      <alignment horizontal="distributed" vertical="center"/>
    </xf>
    <xf numFmtId="0" fontId="8" fillId="4" borderId="0" xfId="0" applyFont="1" applyFill="1" applyAlignment="1">
      <alignment horizontal="right" vertical="center"/>
    </xf>
    <xf numFmtId="0" fontId="13" fillId="4" borderId="0" xfId="0" applyFont="1" applyFill="1" applyAlignment="1">
      <alignment horizontal="right" vertical="center"/>
    </xf>
    <xf numFmtId="0" fontId="0" fillId="4" borderId="0" xfId="0" applyFill="1" applyAlignment="1">
      <alignment horizontal="center" vertical="center"/>
    </xf>
    <xf numFmtId="0" fontId="9" fillId="4" borderId="0" xfId="0" applyFont="1" applyFill="1" applyBorder="1" applyAlignment="1">
      <alignment horizontal="center" vertical="center"/>
    </xf>
    <xf numFmtId="0" fontId="0" fillId="4" borderId="0" xfId="0" applyFont="1" applyFill="1" applyBorder="1" applyAlignment="1">
      <alignment horizontal="center" vertical="center"/>
    </xf>
    <xf numFmtId="0" fontId="10" fillId="4" borderId="24" xfId="0" applyFont="1" applyFill="1" applyBorder="1" applyAlignment="1">
      <alignment horizontal="center" vertical="center"/>
    </xf>
    <xf numFmtId="0" fontId="10" fillId="4" borderId="0" xfId="0" applyFont="1" applyFill="1" applyBorder="1" applyAlignment="1">
      <alignment horizontal="center" vertical="center"/>
    </xf>
    <xf numFmtId="178" fontId="12" fillId="4" borderId="0" xfId="0" applyNumberFormat="1" applyFont="1" applyFill="1" applyBorder="1" applyAlignment="1" applyProtection="1">
      <alignment horizontal="distributed" vertical="center"/>
      <protection locked="0"/>
    </xf>
    <xf numFmtId="0" fontId="12" fillId="4" borderId="0" xfId="0" applyFont="1" applyFill="1" applyBorder="1" applyAlignment="1">
      <alignment horizontal="center" vertical="distributed"/>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xf>
    <xf numFmtId="0" fontId="8" fillId="0" borderId="0" xfId="0" applyFont="1">
      <alignment vertical="center"/>
    </xf>
    <xf numFmtId="0" fontId="8" fillId="0" borderId="34" xfId="0" applyFont="1" applyBorder="1">
      <alignment vertical="center"/>
    </xf>
    <xf numFmtId="0" fontId="8" fillId="0" borderId="33" xfId="0" applyFont="1" applyBorder="1" applyAlignment="1">
      <alignment horizontal="distributed" vertical="center"/>
    </xf>
    <xf numFmtId="0" fontId="8" fillId="0" borderId="35" xfId="0" applyFont="1" applyBorder="1">
      <alignment vertical="center"/>
    </xf>
    <xf numFmtId="0" fontId="8" fillId="0" borderId="18" xfId="0" applyFont="1" applyBorder="1" applyAlignment="1">
      <alignment horizontal="center" vertical="center"/>
    </xf>
    <xf numFmtId="0" fontId="8" fillId="0" borderId="31" xfId="0" applyFont="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wrapText="1"/>
    </xf>
    <xf numFmtId="0" fontId="8" fillId="0" borderId="0" xfId="0" applyFont="1" applyAlignment="1">
      <alignment horizontal="right" vertical="center"/>
    </xf>
    <xf numFmtId="0" fontId="8" fillId="0" borderId="17" xfId="0" applyFont="1" applyBorder="1" applyAlignment="1">
      <alignment horizontal="center" vertical="center"/>
    </xf>
    <xf numFmtId="0" fontId="8" fillId="0" borderId="18" xfId="0" applyFont="1" applyBorder="1">
      <alignment vertical="center"/>
    </xf>
    <xf numFmtId="0" fontId="8" fillId="0" borderId="30" xfId="0" applyFont="1" applyBorder="1">
      <alignment vertical="center"/>
    </xf>
    <xf numFmtId="180" fontId="8" fillId="0" borderId="43" xfId="0" applyNumberFormat="1" applyFont="1" applyBorder="1">
      <alignment vertical="center"/>
    </xf>
    <xf numFmtId="0" fontId="8" fillId="0" borderId="43" xfId="0" applyFont="1" applyBorder="1">
      <alignment vertical="center"/>
    </xf>
    <xf numFmtId="0" fontId="8" fillId="0" borderId="40" xfId="0" applyFont="1" applyBorder="1">
      <alignment vertical="center"/>
    </xf>
    <xf numFmtId="0" fontId="8" fillId="0" borderId="0" xfId="0" applyFont="1" applyAlignment="1">
      <alignment horizontal="distributed" vertical="center"/>
    </xf>
    <xf numFmtId="0" fontId="8" fillId="0" borderId="39" xfId="0" applyFont="1" applyBorder="1">
      <alignment vertical="center"/>
    </xf>
    <xf numFmtId="180" fontId="12" fillId="0" borderId="43" xfId="0" applyNumberFormat="1" applyFont="1" applyBorder="1">
      <alignment vertical="center"/>
    </xf>
    <xf numFmtId="0" fontId="12" fillId="0" borderId="43" xfId="0" applyFont="1" applyBorder="1">
      <alignment vertical="center"/>
    </xf>
    <xf numFmtId="0" fontId="8" fillId="0" borderId="47" xfId="0" applyFont="1" applyBorder="1">
      <alignment vertical="center"/>
    </xf>
    <xf numFmtId="0" fontId="8" fillId="0" borderId="46" xfId="0" applyFont="1" applyBorder="1">
      <alignment vertical="center"/>
    </xf>
    <xf numFmtId="0" fontId="8" fillId="0" borderId="46" xfId="0" applyFont="1" applyBorder="1" applyAlignment="1">
      <alignment horizontal="distributed" vertical="center"/>
    </xf>
    <xf numFmtId="0" fontId="8" fillId="0" borderId="45" xfId="0" applyFont="1" applyBorder="1">
      <alignment vertical="center"/>
    </xf>
    <xf numFmtId="180" fontId="12" fillId="0" borderId="44" xfId="0" applyNumberFormat="1" applyFont="1" applyBorder="1">
      <alignment vertical="center"/>
    </xf>
    <xf numFmtId="0" fontId="12" fillId="0" borderId="44" xfId="0" applyFont="1" applyBorder="1">
      <alignment vertical="center"/>
    </xf>
    <xf numFmtId="180" fontId="12" fillId="0" borderId="39" xfId="0" applyNumberFormat="1" applyFont="1" applyBorder="1">
      <alignment vertical="center"/>
    </xf>
    <xf numFmtId="0" fontId="8" fillId="0" borderId="31" xfId="0" applyFont="1" applyBorder="1">
      <alignment vertical="center"/>
    </xf>
    <xf numFmtId="0" fontId="8" fillId="0" borderId="22" xfId="0" applyFont="1" applyBorder="1">
      <alignment vertical="center"/>
    </xf>
    <xf numFmtId="0" fontId="8" fillId="0" borderId="22" xfId="0" applyFont="1" applyBorder="1" applyAlignment="1">
      <alignment horizontal="distributed" vertical="center"/>
    </xf>
    <xf numFmtId="0" fontId="8" fillId="0" borderId="32" xfId="0" applyFont="1" applyBorder="1">
      <alignment vertical="center"/>
    </xf>
    <xf numFmtId="180" fontId="12" fillId="0" borderId="32" xfId="0" applyNumberFormat="1" applyFont="1" applyBorder="1">
      <alignment vertical="center"/>
    </xf>
    <xf numFmtId="0" fontId="12" fillId="0" borderId="41" xfId="0" applyFont="1" applyBorder="1">
      <alignment vertical="center"/>
    </xf>
    <xf numFmtId="49" fontId="8" fillId="0" borderId="0" xfId="0" applyNumberFormat="1" applyFont="1" applyAlignment="1">
      <alignment horizontal="right" vertical="center"/>
    </xf>
    <xf numFmtId="0" fontId="8" fillId="0" borderId="0" xfId="0" applyFont="1" applyAlignment="1">
      <alignment horizontal="left" vertical="center"/>
    </xf>
    <xf numFmtId="49" fontId="4" fillId="4" borderId="16" xfId="0" applyNumberFormat="1" applyFont="1" applyFill="1" applyBorder="1" applyAlignment="1">
      <alignment horizontal="center" vertical="center"/>
    </xf>
    <xf numFmtId="49" fontId="4" fillId="4" borderId="13" xfId="0" applyNumberFormat="1" applyFont="1" applyFill="1" applyBorder="1" applyAlignment="1">
      <alignment horizontal="center" vertical="center"/>
    </xf>
    <xf numFmtId="49" fontId="4" fillId="4" borderId="14" xfId="0" applyNumberFormat="1" applyFont="1" applyFill="1" applyBorder="1" applyAlignment="1">
      <alignment horizontal="center" vertical="center"/>
    </xf>
    <xf numFmtId="49" fontId="6" fillId="4" borderId="16" xfId="0" applyNumberFormat="1" applyFont="1" applyFill="1" applyBorder="1" applyAlignment="1">
      <alignment horizontal="left" vertical="center"/>
    </xf>
    <xf numFmtId="0" fontId="4" fillId="4" borderId="13" xfId="0" applyFont="1" applyFill="1" applyBorder="1">
      <alignment vertical="center"/>
    </xf>
    <xf numFmtId="0" fontId="4" fillId="4" borderId="14" xfId="0" applyFont="1" applyFill="1" applyBorder="1">
      <alignment vertical="center"/>
    </xf>
    <xf numFmtId="0" fontId="4" fillId="4" borderId="1" xfId="0" applyFont="1" applyFill="1" applyBorder="1" applyAlignment="1" applyProtection="1">
      <alignment horizontal="center" vertical="center"/>
      <protection locked="0"/>
    </xf>
    <xf numFmtId="0" fontId="4" fillId="4" borderId="2" xfId="0" applyFont="1" applyFill="1" applyBorder="1" applyAlignment="1" applyProtection="1">
      <alignment horizontal="center" vertical="center"/>
      <protection locked="0"/>
    </xf>
    <xf numFmtId="0" fontId="4" fillId="4" borderId="3" xfId="0" applyFont="1" applyFill="1" applyBorder="1" applyAlignment="1" applyProtection="1">
      <alignment horizontal="center" vertical="center"/>
      <protection locked="0"/>
    </xf>
    <xf numFmtId="0" fontId="22" fillId="4" borderId="0" xfId="0" applyFont="1" applyFill="1" applyAlignment="1">
      <alignment horizontal="center" vertical="center"/>
    </xf>
    <xf numFmtId="177" fontId="21" fillId="4" borderId="0" xfId="0" applyNumberFormat="1" applyFont="1" applyFill="1">
      <alignment vertical="center"/>
    </xf>
    <xf numFmtId="49" fontId="22" fillId="4" borderId="0" xfId="0" applyNumberFormat="1" applyFont="1" applyFill="1">
      <alignment vertical="center"/>
    </xf>
    <xf numFmtId="49" fontId="4" fillId="4" borderId="4" xfId="0" applyNumberFormat="1" applyFont="1" applyFill="1" applyBorder="1" applyAlignment="1">
      <alignment horizontal="center" vertical="center"/>
    </xf>
    <xf numFmtId="0" fontId="4" fillId="4" borderId="11" xfId="0" applyFont="1" applyFill="1" applyBorder="1" applyAlignment="1">
      <alignment horizontal="distributed" vertical="center"/>
    </xf>
    <xf numFmtId="0" fontId="4" fillId="4" borderId="12" xfId="0" applyFont="1" applyFill="1" applyBorder="1" applyAlignment="1">
      <alignment horizontal="distributed" vertical="center"/>
    </xf>
    <xf numFmtId="0" fontId="4" fillId="4" borderId="15" xfId="0" applyFont="1" applyFill="1" applyBorder="1" applyAlignment="1" applyProtection="1">
      <alignment horizontal="center" vertical="center"/>
      <protection locked="0"/>
    </xf>
    <xf numFmtId="0" fontId="4" fillId="4" borderId="38" xfId="0" applyFont="1" applyFill="1" applyBorder="1" applyAlignment="1" applyProtection="1">
      <alignment horizontal="center" vertical="center"/>
      <protection locked="0"/>
    </xf>
    <xf numFmtId="0" fontId="4" fillId="4" borderId="10" xfId="0" applyFont="1" applyFill="1" applyBorder="1" applyAlignment="1" applyProtection="1">
      <alignment horizontal="center" vertical="center"/>
      <protection locked="0"/>
    </xf>
    <xf numFmtId="0" fontId="19" fillId="4" borderId="0" xfId="0" applyFont="1" applyFill="1" applyAlignment="1" applyProtection="1">
      <alignment horizontal="center" vertical="center"/>
      <protection locked="0"/>
    </xf>
    <xf numFmtId="0" fontId="4" fillId="4" borderId="0" xfId="0" applyFont="1" applyFill="1" applyAlignment="1" applyProtection="1">
      <alignment horizontal="center" vertical="center"/>
      <protection locked="0"/>
    </xf>
    <xf numFmtId="0" fontId="23" fillId="4" borderId="0" xfId="0" applyFont="1" applyFill="1" applyAlignment="1">
      <alignment horizontal="right" vertical="center"/>
    </xf>
    <xf numFmtId="0" fontId="22" fillId="4" borderId="0" xfId="0" applyFont="1" applyFill="1">
      <alignment vertical="center"/>
    </xf>
    <xf numFmtId="177" fontId="25" fillId="4" borderId="0" xfId="0" applyNumberFormat="1" applyFont="1" applyFill="1">
      <alignment vertical="center"/>
    </xf>
    <xf numFmtId="0" fontId="6" fillId="4" borderId="17" xfId="0" applyFont="1" applyFill="1" applyBorder="1">
      <alignment vertical="center"/>
    </xf>
    <xf numFmtId="177" fontId="4" fillId="4" borderId="0" xfId="0" applyNumberFormat="1" applyFont="1" applyFill="1">
      <alignment vertical="center"/>
    </xf>
    <xf numFmtId="0" fontId="4" fillId="4" borderId="57" xfId="0" applyFont="1" applyFill="1" applyBorder="1" applyAlignment="1" applyProtection="1">
      <alignment horizontal="center" vertical="center"/>
      <protection locked="0"/>
    </xf>
    <xf numFmtId="0" fontId="4" fillId="4" borderId="3" xfId="0" applyFont="1" applyFill="1" applyBorder="1" applyAlignment="1" applyProtection="1">
      <alignment horizontal="center" vertical="center" shrinkToFit="1"/>
      <protection locked="0"/>
    </xf>
    <xf numFmtId="0" fontId="0" fillId="4" borderId="0" xfId="0" applyFill="1" applyAlignment="1">
      <alignment vertical="center" shrinkToFit="1"/>
    </xf>
    <xf numFmtId="0" fontId="23" fillId="4" borderId="0" xfId="0" applyFont="1" applyFill="1" applyAlignment="1">
      <alignment vertical="center" shrinkToFit="1"/>
    </xf>
    <xf numFmtId="0" fontId="34" fillId="4" borderId="0" xfId="0" applyFont="1" applyFill="1">
      <alignment vertical="center"/>
    </xf>
    <xf numFmtId="49" fontId="4" fillId="4" borderId="0" xfId="0" applyNumberFormat="1" applyFont="1" applyFill="1">
      <alignment vertical="center"/>
    </xf>
    <xf numFmtId="49" fontId="23" fillId="4" borderId="0" xfId="0" applyNumberFormat="1" applyFont="1" applyFill="1" applyAlignment="1">
      <alignment horizontal="right" vertical="center"/>
    </xf>
    <xf numFmtId="49" fontId="21" fillId="4" borderId="0" xfId="0" applyNumberFormat="1" applyFont="1" applyFill="1" applyProtection="1">
      <alignment vertical="center"/>
      <protection locked="0"/>
    </xf>
    <xf numFmtId="0" fontId="4" fillId="4" borderId="5" xfId="0" applyFont="1" applyFill="1" applyBorder="1" applyAlignment="1" applyProtection="1">
      <alignment horizontal="center" vertical="center"/>
      <protection locked="0"/>
    </xf>
    <xf numFmtId="0" fontId="4" fillId="4" borderId="6" xfId="0" applyFont="1" applyFill="1" applyBorder="1" applyAlignment="1" applyProtection="1">
      <alignment horizontal="center" vertical="center"/>
      <protection locked="0"/>
    </xf>
    <xf numFmtId="49" fontId="21" fillId="4" borderId="0" xfId="0" applyNumberFormat="1" applyFont="1" applyFill="1">
      <alignment vertical="center"/>
    </xf>
    <xf numFmtId="0" fontId="4" fillId="4" borderId="7" xfId="0" applyFont="1" applyFill="1" applyBorder="1" applyAlignment="1" applyProtection="1">
      <alignment horizontal="center" vertical="center"/>
      <protection locked="0"/>
    </xf>
    <xf numFmtId="0" fontId="4" fillId="4" borderId="8" xfId="0" applyFont="1" applyFill="1" applyBorder="1" applyAlignment="1" applyProtection="1">
      <alignment horizontal="center" vertical="center"/>
      <protection locked="0"/>
    </xf>
    <xf numFmtId="0" fontId="4" fillId="4" borderId="9" xfId="0" applyFont="1" applyFill="1" applyBorder="1" applyAlignment="1" applyProtection="1">
      <alignment horizontal="center" vertical="center"/>
      <protection locked="0"/>
    </xf>
    <xf numFmtId="0" fontId="19" fillId="4" borderId="0" xfId="0" applyFont="1" applyFill="1" applyAlignment="1">
      <alignment horizontal="center" vertical="center"/>
    </xf>
    <xf numFmtId="0" fontId="4" fillId="4" borderId="27" xfId="0" applyFont="1" applyFill="1" applyBorder="1">
      <alignment vertical="center"/>
    </xf>
    <xf numFmtId="0" fontId="4" fillId="4" borderId="11" xfId="0" applyFont="1" applyFill="1" applyBorder="1">
      <alignment vertical="center"/>
    </xf>
    <xf numFmtId="49" fontId="4" fillId="4" borderId="12" xfId="0" applyNumberFormat="1" applyFont="1" applyFill="1" applyBorder="1">
      <alignment vertical="center"/>
    </xf>
    <xf numFmtId="49" fontId="4" fillId="4" borderId="23" xfId="0" applyNumberFormat="1" applyFont="1" applyFill="1" applyBorder="1" applyAlignment="1">
      <alignment vertical="center" shrinkToFit="1"/>
    </xf>
    <xf numFmtId="49" fontId="4" fillId="4" borderId="25" xfId="0" applyNumberFormat="1" applyFont="1" applyFill="1" applyBorder="1">
      <alignment vertical="center"/>
    </xf>
    <xf numFmtId="0" fontId="15" fillId="4" borderId="25" xfId="0" applyFont="1" applyFill="1" applyBorder="1">
      <alignment vertical="center"/>
    </xf>
    <xf numFmtId="0" fontId="15" fillId="4" borderId="26" xfId="0" applyFont="1" applyFill="1" applyBorder="1">
      <alignment vertical="center"/>
    </xf>
    <xf numFmtId="0" fontId="4" fillId="4" borderId="0" xfId="0" applyFont="1" applyFill="1" applyAlignment="1">
      <alignment horizontal="center" shrinkToFit="1"/>
    </xf>
    <xf numFmtId="0" fontId="4" fillId="4" borderId="0" xfId="0" applyFont="1" applyFill="1" applyAlignment="1">
      <alignment vertical="center" shrinkToFit="1"/>
    </xf>
    <xf numFmtId="49" fontId="22" fillId="4" borderId="0" xfId="0" applyNumberFormat="1" applyFont="1" applyFill="1" applyAlignment="1">
      <alignment horizontal="center" vertical="center"/>
    </xf>
    <xf numFmtId="49" fontId="4" fillId="4" borderId="36" xfId="0" applyNumberFormat="1" applyFont="1" applyFill="1" applyBorder="1" applyAlignment="1">
      <alignment vertical="center" shrinkToFit="1"/>
    </xf>
    <xf numFmtId="49" fontId="4" fillId="4" borderId="37" xfId="0" applyNumberFormat="1" applyFont="1" applyFill="1" applyBorder="1">
      <alignment vertical="center"/>
    </xf>
    <xf numFmtId="0" fontId="4" fillId="4" borderId="37" xfId="0" applyFont="1" applyFill="1" applyBorder="1" applyAlignment="1">
      <alignment horizontal="center" vertical="center" shrinkToFit="1"/>
    </xf>
    <xf numFmtId="0" fontId="4" fillId="4" borderId="37" xfId="0" applyFont="1" applyFill="1" applyBorder="1" applyAlignment="1">
      <alignment horizontal="center" vertical="center"/>
    </xf>
    <xf numFmtId="0" fontId="4" fillId="4" borderId="0" xfId="0" applyFont="1" applyFill="1" applyAlignment="1">
      <alignment horizontal="center" vertical="center" shrinkToFit="1"/>
    </xf>
    <xf numFmtId="0" fontId="4" fillId="4" borderId="0" xfId="0" applyFont="1" applyFill="1" applyAlignment="1">
      <alignment horizontal="distributed" vertical="center"/>
    </xf>
    <xf numFmtId="49" fontId="4" fillId="4" borderId="0" xfId="0" applyNumberFormat="1" applyFont="1" applyFill="1" applyAlignment="1">
      <alignment horizontal="distributed" vertical="center"/>
    </xf>
    <xf numFmtId="49" fontId="4" fillId="4" borderId="11" xfId="0" applyNumberFormat="1" applyFont="1" applyFill="1" applyBorder="1" applyAlignment="1">
      <alignment vertical="center" shrinkToFit="1"/>
    </xf>
    <xf numFmtId="49" fontId="4" fillId="4" borderId="23" xfId="0" applyNumberFormat="1" applyFont="1" applyFill="1" applyBorder="1">
      <alignment vertical="center"/>
    </xf>
    <xf numFmtId="49" fontId="4" fillId="4" borderId="36" xfId="0" applyNumberFormat="1" applyFont="1" applyFill="1" applyBorder="1">
      <alignment vertical="center"/>
    </xf>
    <xf numFmtId="49" fontId="6" fillId="4" borderId="0" xfId="0" applyNumberFormat="1" applyFont="1" applyFill="1">
      <alignment vertical="center"/>
    </xf>
    <xf numFmtId="49" fontId="6" fillId="4" borderId="0" xfId="0" applyNumberFormat="1" applyFont="1" applyFill="1" applyAlignment="1">
      <alignment horizontal="left" vertical="center"/>
    </xf>
    <xf numFmtId="49" fontId="4" fillId="4" borderId="0" xfId="0" applyNumberFormat="1" applyFont="1" applyFill="1" applyAlignment="1">
      <alignment horizontal="left" vertical="center"/>
    </xf>
    <xf numFmtId="0" fontId="8" fillId="0" borderId="22" xfId="0" applyFont="1" applyBorder="1" applyAlignment="1">
      <alignment horizontal="right" vertical="center"/>
    </xf>
    <xf numFmtId="0" fontId="8" fillId="0" borderId="0" xfId="0" applyFont="1" applyAlignment="1">
      <alignment vertical="top" wrapText="1"/>
    </xf>
    <xf numFmtId="38" fontId="8" fillId="0" borderId="0" xfId="2" applyFont="1" applyBorder="1" applyAlignment="1">
      <alignment vertical="center"/>
    </xf>
    <xf numFmtId="38" fontId="8" fillId="0" borderId="0" xfId="2" applyFont="1" applyBorder="1" applyAlignment="1">
      <alignment horizontal="distributed" vertical="center"/>
    </xf>
    <xf numFmtId="38" fontId="8" fillId="0" borderId="0" xfId="2" applyFont="1" applyBorder="1" applyAlignment="1">
      <alignment horizontal="center" vertical="center"/>
    </xf>
    <xf numFmtId="38" fontId="8" fillId="0" borderId="0" xfId="2" applyFont="1" applyBorder="1" applyAlignment="1">
      <alignment vertical="center" wrapText="1"/>
    </xf>
    <xf numFmtId="38" fontId="8" fillId="0" borderId="0" xfId="2" applyFont="1" applyBorder="1" applyAlignment="1">
      <alignment horizontal="distributed" vertical="center" wrapText="1"/>
    </xf>
    <xf numFmtId="0" fontId="26" fillId="4" borderId="0" xfId="0" applyFont="1" applyFill="1" applyAlignment="1">
      <alignment horizontal="center" vertical="center"/>
    </xf>
    <xf numFmtId="0" fontId="27" fillId="4" borderId="0" xfId="0" applyFont="1" applyFill="1" applyAlignment="1">
      <alignment horizontal="center" vertical="center"/>
    </xf>
    <xf numFmtId="0" fontId="15" fillId="4" borderId="0" xfId="0" applyFont="1" applyFill="1">
      <alignment vertical="center"/>
    </xf>
    <xf numFmtId="0" fontId="15" fillId="4" borderId="0" xfId="0" applyFont="1" applyFill="1" applyAlignment="1">
      <alignment horizontal="center" vertical="center"/>
    </xf>
    <xf numFmtId="49" fontId="6" fillId="4" borderId="16" xfId="0" applyNumberFormat="1" applyFont="1" applyFill="1" applyBorder="1">
      <alignment vertical="center"/>
    </xf>
    <xf numFmtId="49" fontId="4" fillId="4" borderId="13" xfId="0" applyNumberFormat="1" applyFont="1" applyFill="1" applyBorder="1">
      <alignment vertical="center"/>
    </xf>
    <xf numFmtId="49" fontId="4" fillId="4" borderId="14" xfId="0" applyNumberFormat="1" applyFont="1" applyFill="1" applyBorder="1">
      <alignment vertical="center"/>
    </xf>
    <xf numFmtId="0" fontId="34" fillId="4" borderId="26" xfId="0" applyFont="1" applyFill="1" applyBorder="1" applyAlignment="1">
      <alignment vertical="top"/>
    </xf>
    <xf numFmtId="0" fontId="34" fillId="4" borderId="0" xfId="0" applyFont="1" applyFill="1" applyAlignment="1">
      <alignment vertical="center" wrapText="1"/>
    </xf>
    <xf numFmtId="49" fontId="11" fillId="4" borderId="0" xfId="0" applyNumberFormat="1" applyFont="1" applyFill="1" applyAlignment="1">
      <alignment horizontal="distributed" vertical="center"/>
    </xf>
    <xf numFmtId="0" fontId="23" fillId="4" borderId="0" xfId="0" applyFont="1" applyFill="1" applyAlignment="1">
      <alignment horizontal="center"/>
    </xf>
    <xf numFmtId="0" fontId="23" fillId="4" borderId="0" xfId="0" applyFont="1" applyFill="1" applyAlignment="1">
      <alignment horizontal="center" wrapText="1"/>
    </xf>
    <xf numFmtId="0" fontId="23" fillId="4" borderId="0" xfId="0" applyFont="1" applyFill="1" applyAlignment="1">
      <alignment wrapText="1"/>
    </xf>
    <xf numFmtId="0" fontId="29" fillId="4" borderId="0" xfId="0" applyFont="1" applyFill="1" applyAlignment="1">
      <alignment wrapText="1"/>
    </xf>
    <xf numFmtId="49" fontId="22" fillId="4" borderId="0" xfId="0" applyNumberFormat="1" applyFont="1" applyFill="1" applyAlignment="1"/>
    <xf numFmtId="0" fontId="29" fillId="4" borderId="0" xfId="0" applyFont="1" applyFill="1" applyAlignment="1">
      <alignment vertical="center" wrapText="1"/>
    </xf>
    <xf numFmtId="0" fontId="4" fillId="4" borderId="48" xfId="0" applyFont="1" applyFill="1" applyBorder="1" applyAlignment="1" applyProtection="1">
      <alignment horizontal="center" vertical="center"/>
      <protection locked="0"/>
    </xf>
    <xf numFmtId="0" fontId="4" fillId="4" borderId="20" xfId="0" applyFont="1" applyFill="1" applyBorder="1" applyAlignment="1" applyProtection="1">
      <alignment horizontal="center" vertical="center"/>
      <protection locked="0"/>
    </xf>
    <xf numFmtId="0" fontId="4" fillId="4" borderId="19" xfId="0" applyFont="1" applyFill="1" applyBorder="1" applyAlignment="1" applyProtection="1">
      <alignment horizontal="center" vertical="center"/>
      <protection locked="0"/>
    </xf>
    <xf numFmtId="0" fontId="3" fillId="4" borderId="11" xfId="0" applyFont="1" applyFill="1" applyBorder="1" applyAlignment="1" applyProtection="1">
      <alignment horizontal="center" vertical="center" shrinkToFit="1"/>
      <protection locked="0"/>
    </xf>
    <xf numFmtId="49" fontId="16" fillId="4" borderId="0" xfId="0" applyNumberFormat="1" applyFont="1" applyFill="1" applyAlignment="1">
      <alignment horizontal="center" vertical="center" shrinkToFit="1"/>
    </xf>
    <xf numFmtId="49" fontId="15" fillId="4" borderId="0" xfId="0" applyNumberFormat="1" applyFont="1" applyFill="1" applyAlignment="1">
      <alignment horizontal="center" vertical="center"/>
    </xf>
    <xf numFmtId="0" fontId="6" fillId="4" borderId="0" xfId="0" applyFont="1" applyFill="1">
      <alignment vertical="center"/>
    </xf>
    <xf numFmtId="49" fontId="15" fillId="4" borderId="0" xfId="0" applyNumberFormat="1" applyFont="1" applyFill="1">
      <alignment vertical="center"/>
    </xf>
    <xf numFmtId="0" fontId="28" fillId="4" borderId="0" xfId="0" applyFont="1" applyFill="1" applyAlignment="1">
      <alignment vertical="center" shrinkToFit="1"/>
    </xf>
    <xf numFmtId="0" fontId="7" fillId="4" borderId="0" xfId="0" applyFont="1" applyFill="1" applyBorder="1" applyAlignment="1">
      <alignment horizontal="center" vertical="center"/>
    </xf>
    <xf numFmtId="0" fontId="0" fillId="4" borderId="0" xfId="0" applyFill="1" applyBorder="1" applyAlignment="1">
      <alignment horizontal="center" vertical="center"/>
    </xf>
    <xf numFmtId="0" fontId="4" fillId="4" borderId="0" xfId="0" applyFont="1" applyFill="1" applyAlignment="1">
      <alignment vertical="center"/>
    </xf>
    <xf numFmtId="0" fontId="0" fillId="4" borderId="77" xfId="0" applyFill="1" applyBorder="1" applyAlignment="1">
      <alignment horizontal="center" vertical="center"/>
    </xf>
    <xf numFmtId="0" fontId="0" fillId="4" borderId="78" xfId="0" applyFill="1" applyBorder="1" applyAlignment="1">
      <alignment horizontal="center" vertical="center"/>
    </xf>
    <xf numFmtId="0" fontId="0" fillId="4" borderId="77" xfId="0" applyFont="1" applyFill="1" applyBorder="1" applyAlignment="1">
      <alignment horizontal="center" vertical="center"/>
    </xf>
    <xf numFmtId="0" fontId="0" fillId="4" borderId="78" xfId="0" applyFont="1" applyFill="1" applyBorder="1" applyAlignment="1">
      <alignment horizontal="center" vertical="center"/>
    </xf>
    <xf numFmtId="0" fontId="10" fillId="4" borderId="79" xfId="0" applyFont="1" applyFill="1" applyBorder="1" applyAlignment="1">
      <alignment horizontal="center" vertical="center"/>
    </xf>
    <xf numFmtId="0" fontId="10" fillId="4" borderId="80" xfId="0" applyFont="1" applyFill="1" applyBorder="1" applyAlignment="1">
      <alignment horizontal="center" vertical="center"/>
    </xf>
    <xf numFmtId="0" fontId="10" fillId="4" borderId="81" xfId="0" applyFont="1" applyFill="1" applyBorder="1" applyAlignment="1">
      <alignment horizontal="center" vertical="center"/>
    </xf>
    <xf numFmtId="0" fontId="23" fillId="4" borderId="0" xfId="0" applyFont="1" applyFill="1" applyBorder="1">
      <alignment vertical="center"/>
    </xf>
    <xf numFmtId="0" fontId="4" fillId="4" borderId="0" xfId="0" applyFont="1" applyFill="1" applyBorder="1">
      <alignment vertical="center"/>
    </xf>
    <xf numFmtId="178" fontId="21" fillId="4" borderId="0" xfId="0" applyNumberFormat="1" applyFont="1" applyFill="1" applyBorder="1" applyAlignment="1">
      <alignment vertical="center"/>
    </xf>
    <xf numFmtId="0" fontId="23" fillId="4" borderId="0" xfId="0" applyFont="1" applyFill="1" applyBorder="1" applyAlignment="1">
      <alignment vertical="top"/>
    </xf>
    <xf numFmtId="0" fontId="34" fillId="4" borderId="0" xfId="0" applyFont="1" applyFill="1" applyBorder="1" applyAlignment="1"/>
    <xf numFmtId="0" fontId="12" fillId="4" borderId="22" xfId="0" applyFont="1" applyFill="1" applyBorder="1" applyAlignment="1">
      <alignment horizontal="center"/>
    </xf>
    <xf numFmtId="0" fontId="4" fillId="4" borderId="0" xfId="0" applyFont="1" applyFill="1" applyBorder="1" applyAlignment="1" applyProtection="1">
      <alignment horizontal="left" vertical="center"/>
      <protection locked="0"/>
    </xf>
    <xf numFmtId="0" fontId="0" fillId="4" borderId="0" xfId="0" applyFill="1" applyAlignment="1">
      <alignment horizontal="left" vertical="center"/>
    </xf>
    <xf numFmtId="178" fontId="21" fillId="4" borderId="0" xfId="0" applyNumberFormat="1" applyFont="1" applyFill="1" applyBorder="1" applyAlignment="1" applyProtection="1">
      <alignment horizontal="center" vertical="center"/>
      <protection locked="0"/>
    </xf>
    <xf numFmtId="0" fontId="8" fillId="4" borderId="40" xfId="0" applyFont="1" applyFill="1" applyBorder="1">
      <alignment vertical="center"/>
    </xf>
    <xf numFmtId="0" fontId="21" fillId="4" borderId="4" xfId="0" applyFont="1" applyFill="1" applyBorder="1" applyAlignment="1" applyProtection="1">
      <alignment horizontal="center" vertical="center" wrapText="1" shrinkToFit="1"/>
      <protection locked="0"/>
    </xf>
    <xf numFmtId="0" fontId="44" fillId="4" borderId="0" xfId="0" applyFont="1" applyFill="1">
      <alignment vertical="center"/>
    </xf>
    <xf numFmtId="0" fontId="19" fillId="4" borderId="24" xfId="0" applyFont="1" applyFill="1" applyBorder="1" applyAlignment="1">
      <alignment horizontal="center"/>
    </xf>
    <xf numFmtId="0" fontId="4" fillId="4" borderId="23" xfId="0" applyFont="1" applyFill="1" applyBorder="1">
      <alignment vertical="center"/>
    </xf>
    <xf numFmtId="0" fontId="4" fillId="4" borderId="26" xfId="0" applyFont="1" applyFill="1" applyBorder="1">
      <alignment vertical="center"/>
    </xf>
    <xf numFmtId="0" fontId="4" fillId="4" borderId="36" xfId="0" applyFont="1" applyFill="1" applyBorder="1">
      <alignment vertical="center"/>
    </xf>
    <xf numFmtId="0" fontId="4" fillId="4" borderId="25" xfId="0" applyFont="1" applyFill="1" applyBorder="1">
      <alignment vertical="center"/>
    </xf>
    <xf numFmtId="0" fontId="4" fillId="4" borderId="37" xfId="0" applyFont="1" applyFill="1" applyBorder="1">
      <alignment vertical="center"/>
    </xf>
    <xf numFmtId="0" fontId="43" fillId="4" borderId="0" xfId="0" applyFont="1" applyFill="1" applyAlignment="1">
      <alignment vertical="center"/>
    </xf>
    <xf numFmtId="0" fontId="8" fillId="4" borderId="22" xfId="0" applyFont="1" applyFill="1" applyBorder="1" applyAlignment="1">
      <alignment horizontal="distributed"/>
    </xf>
    <xf numFmtId="0" fontId="13" fillId="0" borderId="22" xfId="0" applyFont="1" applyBorder="1" applyAlignment="1">
      <alignment horizontal="distributed"/>
    </xf>
    <xf numFmtId="0" fontId="13" fillId="0" borderId="22" xfId="0" applyFont="1" applyBorder="1" applyAlignment="1"/>
    <xf numFmtId="0" fontId="12" fillId="4" borderId="22" xfId="0" applyFont="1" applyFill="1" applyBorder="1" applyAlignment="1">
      <alignment horizontal="left"/>
    </xf>
    <xf numFmtId="0" fontId="0" fillId="0" borderId="22" xfId="0" applyBorder="1" applyAlignment="1">
      <alignment horizontal="left"/>
    </xf>
    <xf numFmtId="0" fontId="12" fillId="4" borderId="22" xfId="0" applyFont="1" applyFill="1" applyBorder="1" applyAlignment="1">
      <alignment horizontal="left" shrinkToFit="1"/>
    </xf>
    <xf numFmtId="0" fontId="0" fillId="0" borderId="22" xfId="0" applyBorder="1" applyAlignment="1">
      <alignment horizontal="left" shrinkToFit="1"/>
    </xf>
    <xf numFmtId="0" fontId="12" fillId="4" borderId="0" xfId="0" applyFont="1" applyFill="1" applyBorder="1" applyAlignment="1">
      <alignment horizontal="center" vertical="center"/>
    </xf>
    <xf numFmtId="0" fontId="0" fillId="0" borderId="0" xfId="0" applyFont="1" applyAlignment="1">
      <alignment horizontal="center" vertical="center"/>
    </xf>
    <xf numFmtId="178" fontId="12" fillId="4" borderId="0" xfId="0" applyNumberFormat="1" applyFont="1" applyFill="1" applyAlignment="1" applyProtection="1">
      <alignment horizontal="distributed" vertical="center"/>
      <protection locked="0"/>
    </xf>
    <xf numFmtId="0" fontId="12" fillId="4" borderId="74" xfId="0" applyFont="1" applyFill="1" applyBorder="1" applyAlignment="1">
      <alignment horizontal="center" vertical="center"/>
    </xf>
    <xf numFmtId="0" fontId="12" fillId="0" borderId="75" xfId="0" applyFont="1" applyBorder="1" applyAlignment="1">
      <alignment horizontal="center" vertical="center"/>
    </xf>
    <xf numFmtId="0" fontId="12" fillId="0" borderId="76" xfId="0" applyFont="1" applyBorder="1" applyAlignment="1">
      <alignment horizontal="center" vertical="center"/>
    </xf>
    <xf numFmtId="0" fontId="39" fillId="4" borderId="0" xfId="0" applyFont="1" applyFill="1" applyBorder="1" applyAlignment="1">
      <alignment horizontal="center" vertical="center"/>
    </xf>
    <xf numFmtId="0" fontId="40" fillId="0" borderId="0" xfId="0" applyFont="1" applyAlignment="1">
      <alignment horizontal="center" vertical="center"/>
    </xf>
    <xf numFmtId="0" fontId="41" fillId="4" borderId="0" xfId="0" applyFont="1" applyFill="1" applyBorder="1" applyAlignment="1">
      <alignment horizontal="center" vertical="center"/>
    </xf>
    <xf numFmtId="0" fontId="42" fillId="0" borderId="0" xfId="0" applyFont="1" applyAlignment="1">
      <alignment horizontal="center" vertical="center"/>
    </xf>
    <xf numFmtId="178" fontId="21" fillId="4" borderId="0" xfId="0" applyNumberFormat="1" applyFont="1" applyFill="1" applyBorder="1" applyAlignment="1" applyProtection="1">
      <alignment horizontal="center" vertical="center"/>
      <protection locked="0"/>
    </xf>
    <xf numFmtId="0" fontId="21" fillId="0" borderId="11" xfId="0" applyFont="1" applyFill="1" applyBorder="1" applyAlignment="1" applyProtection="1">
      <alignment vertical="center"/>
      <protection locked="0"/>
    </xf>
    <xf numFmtId="0" fontId="21" fillId="0" borderId="21" xfId="0" applyFont="1" applyFill="1" applyBorder="1" applyAlignment="1" applyProtection="1">
      <alignment vertical="center"/>
      <protection locked="0"/>
    </xf>
    <xf numFmtId="0" fontId="21" fillId="0" borderId="12" xfId="0" applyFont="1" applyFill="1" applyBorder="1" applyAlignment="1" applyProtection="1">
      <alignment vertical="center"/>
      <protection locked="0"/>
    </xf>
    <xf numFmtId="178" fontId="21" fillId="0" borderId="11" xfId="0" applyNumberFormat="1" applyFont="1" applyFill="1" applyBorder="1" applyAlignment="1" applyProtection="1">
      <alignment horizontal="center" vertical="center" shrinkToFit="1"/>
      <protection locked="0"/>
    </xf>
    <xf numFmtId="178" fontId="21" fillId="0" borderId="21" xfId="0" applyNumberFormat="1" applyFont="1" applyFill="1" applyBorder="1" applyAlignment="1" applyProtection="1">
      <alignment horizontal="center" vertical="center" shrinkToFit="1"/>
      <protection locked="0"/>
    </xf>
    <xf numFmtId="178" fontId="21" fillId="0" borderId="12" xfId="0" applyNumberFormat="1" applyFont="1" applyFill="1" applyBorder="1" applyAlignment="1" applyProtection="1">
      <alignment horizontal="center" vertical="center" shrinkToFit="1"/>
      <protection locked="0"/>
    </xf>
    <xf numFmtId="178" fontId="4" fillId="4" borderId="22" xfId="0" applyNumberFormat="1" applyFont="1" applyFill="1" applyBorder="1" applyAlignment="1" applyProtection="1">
      <alignment horizontal="center" vertical="center" shrinkToFit="1"/>
      <protection locked="0"/>
    </xf>
    <xf numFmtId="0" fontId="4" fillId="4" borderId="59" xfId="0" applyNumberFormat="1" applyFont="1" applyFill="1" applyBorder="1" applyAlignment="1" applyProtection="1">
      <alignment vertical="center" shrinkToFit="1"/>
      <protection locked="0"/>
    </xf>
    <xf numFmtId="0" fontId="4" fillId="4" borderId="22" xfId="0" applyNumberFormat="1" applyFont="1" applyFill="1" applyBorder="1" applyAlignment="1" applyProtection="1">
      <alignment vertical="center" shrinkToFit="1"/>
      <protection locked="0"/>
    </xf>
    <xf numFmtId="0" fontId="4" fillId="4" borderId="0" xfId="0" applyFont="1" applyFill="1" applyAlignment="1" applyProtection="1">
      <alignment horizontal="center" vertical="center"/>
    </xf>
    <xf numFmtId="38" fontId="21" fillId="0" borderId="11" xfId="2" applyFont="1" applyFill="1" applyBorder="1" applyAlignment="1" applyProtection="1">
      <alignment vertical="center"/>
      <protection locked="0"/>
    </xf>
    <xf numFmtId="38" fontId="21" fillId="0" borderId="21" xfId="2" applyFont="1" applyFill="1" applyBorder="1" applyAlignment="1" applyProtection="1">
      <alignment vertical="center"/>
      <protection locked="0"/>
    </xf>
    <xf numFmtId="38" fontId="21" fillId="0" borderId="12" xfId="2" applyFont="1" applyFill="1" applyBorder="1" applyAlignment="1" applyProtection="1">
      <alignment vertical="center"/>
      <protection locked="0"/>
    </xf>
    <xf numFmtId="0" fontId="22" fillId="0" borderId="0" xfId="0" applyFont="1" applyFill="1" applyBorder="1" applyAlignment="1" applyProtection="1">
      <alignment vertical="center"/>
    </xf>
    <xf numFmtId="0" fontId="4" fillId="4" borderId="60" xfId="0" applyNumberFormat="1" applyFont="1" applyFill="1" applyBorder="1" applyAlignment="1" applyProtection="1">
      <alignment vertical="center" shrinkToFit="1"/>
      <protection locked="0"/>
    </xf>
    <xf numFmtId="0" fontId="4" fillId="4" borderId="21" xfId="0" applyFont="1" applyFill="1" applyBorder="1" applyAlignment="1" applyProtection="1">
      <alignment horizontal="distributed" vertical="center"/>
    </xf>
    <xf numFmtId="0" fontId="21" fillId="0" borderId="11" xfId="0" applyFont="1" applyFill="1" applyBorder="1" applyAlignment="1" applyProtection="1">
      <alignment horizontal="left" vertical="center"/>
      <protection locked="0"/>
    </xf>
    <xf numFmtId="0" fontId="21" fillId="0" borderId="12" xfId="0" applyFont="1" applyFill="1" applyBorder="1" applyAlignment="1" applyProtection="1">
      <alignment horizontal="left" vertical="center"/>
      <protection locked="0"/>
    </xf>
    <xf numFmtId="0" fontId="31" fillId="4" borderId="10" xfId="0" applyFont="1" applyFill="1" applyBorder="1" applyAlignment="1" applyProtection="1">
      <alignment horizontal="center" vertical="center" textRotation="255"/>
    </xf>
    <xf numFmtId="0" fontId="31" fillId="4" borderId="61" xfId="0" applyFont="1" applyFill="1" applyBorder="1" applyAlignment="1" applyProtection="1">
      <alignment horizontal="center" vertical="center" textRotation="255"/>
    </xf>
    <xf numFmtId="0" fontId="31" fillId="4" borderId="62" xfId="0" applyFont="1" applyFill="1" applyBorder="1" applyAlignment="1" applyProtection="1">
      <alignment horizontal="center" vertical="center" textRotation="255"/>
    </xf>
    <xf numFmtId="49" fontId="21" fillId="0" borderId="11" xfId="0" applyNumberFormat="1" applyFont="1" applyFill="1" applyBorder="1" applyAlignment="1" applyProtection="1">
      <alignment horizontal="center" vertical="center"/>
      <protection locked="0"/>
    </xf>
    <xf numFmtId="49" fontId="21" fillId="0" borderId="21" xfId="0" applyNumberFormat="1" applyFont="1" applyFill="1" applyBorder="1" applyAlignment="1" applyProtection="1">
      <alignment horizontal="center" vertical="center"/>
      <protection locked="0"/>
    </xf>
    <xf numFmtId="49" fontId="21" fillId="0" borderId="12" xfId="0" applyNumberFormat="1" applyFont="1" applyFill="1" applyBorder="1" applyAlignment="1" applyProtection="1">
      <alignment horizontal="center" vertical="center"/>
      <protection locked="0"/>
    </xf>
    <xf numFmtId="0" fontId="4" fillId="4" borderId="36" xfId="0" applyFont="1" applyFill="1" applyBorder="1" applyAlignment="1" applyProtection="1">
      <alignment horizontal="distributed" vertical="center"/>
    </xf>
    <xf numFmtId="0" fontId="4" fillId="4" borderId="28" xfId="0" applyFont="1" applyFill="1" applyBorder="1" applyAlignment="1" applyProtection="1">
      <alignment horizontal="distributed" vertical="center"/>
    </xf>
    <xf numFmtId="0" fontId="4" fillId="4" borderId="37" xfId="0" applyFont="1" applyFill="1" applyBorder="1" applyAlignment="1" applyProtection="1">
      <alignment horizontal="distributed" vertical="center"/>
    </xf>
    <xf numFmtId="0" fontId="4" fillId="4" borderId="11" xfId="0" applyFont="1" applyFill="1" applyBorder="1" applyAlignment="1" applyProtection="1">
      <alignment horizontal="center" vertical="center"/>
    </xf>
    <xf numFmtId="0" fontId="4" fillId="4" borderId="21" xfId="0" applyFont="1" applyFill="1" applyBorder="1" applyAlignment="1" applyProtection="1">
      <alignment horizontal="center" vertical="center"/>
    </xf>
    <xf numFmtId="0" fontId="4" fillId="4" borderId="12" xfId="0" applyFont="1" applyFill="1" applyBorder="1" applyAlignment="1" applyProtection="1">
      <alignment horizontal="center" vertical="center"/>
    </xf>
    <xf numFmtId="49" fontId="4" fillId="4" borderId="23" xfId="0" applyNumberFormat="1" applyFont="1" applyFill="1" applyBorder="1" applyAlignment="1" applyProtection="1">
      <alignment horizontal="center" vertical="center"/>
    </xf>
    <xf numFmtId="49" fontId="4" fillId="4" borderId="24" xfId="0" applyNumberFormat="1" applyFont="1" applyFill="1" applyBorder="1" applyAlignment="1" applyProtection="1">
      <alignment horizontal="center" vertical="center"/>
    </xf>
    <xf numFmtId="49" fontId="4" fillId="4" borderId="25" xfId="0" applyNumberFormat="1" applyFont="1" applyFill="1" applyBorder="1" applyAlignment="1" applyProtection="1">
      <alignment horizontal="center" vertical="center"/>
    </xf>
    <xf numFmtId="0" fontId="4" fillId="4" borderId="18" xfId="0" applyFont="1" applyFill="1" applyBorder="1" applyAlignment="1" applyProtection="1">
      <alignment horizontal="distributed" vertical="center"/>
    </xf>
    <xf numFmtId="0" fontId="4" fillId="4" borderId="29" xfId="0" applyFont="1" applyFill="1" applyBorder="1" applyAlignment="1" applyProtection="1">
      <alignment horizontal="distributed" vertical="center"/>
    </xf>
    <xf numFmtId="0" fontId="4" fillId="4" borderId="30" xfId="0" applyFont="1" applyFill="1" applyBorder="1" applyAlignment="1" applyProtection="1">
      <alignment horizontal="distributed" vertical="center"/>
    </xf>
    <xf numFmtId="0" fontId="4" fillId="4" borderId="31" xfId="0" applyFont="1" applyFill="1" applyBorder="1" applyAlignment="1" applyProtection="1">
      <alignment horizontal="distributed" vertical="center"/>
    </xf>
    <xf numFmtId="0" fontId="4" fillId="4" borderId="22" xfId="0" applyFont="1" applyFill="1" applyBorder="1" applyAlignment="1" applyProtection="1">
      <alignment horizontal="distributed" vertical="center"/>
    </xf>
    <xf numFmtId="0" fontId="4" fillId="4" borderId="32" xfId="0" applyFont="1" applyFill="1" applyBorder="1" applyAlignment="1" applyProtection="1">
      <alignment horizontal="distributed" vertical="center"/>
    </xf>
    <xf numFmtId="0" fontId="4" fillId="4" borderId="18" xfId="0" applyFont="1" applyFill="1" applyBorder="1" applyAlignment="1" applyProtection="1">
      <alignment horizontal="left" vertical="center"/>
    </xf>
    <xf numFmtId="0" fontId="4" fillId="4" borderId="29" xfId="0" applyFont="1" applyFill="1" applyBorder="1" applyAlignment="1" applyProtection="1">
      <alignment horizontal="left" vertical="center"/>
    </xf>
    <xf numFmtId="0" fontId="4" fillId="4" borderId="30" xfId="0" applyFont="1" applyFill="1" applyBorder="1" applyAlignment="1" applyProtection="1">
      <alignment horizontal="left" vertical="center"/>
    </xf>
    <xf numFmtId="0" fontId="4" fillId="4" borderId="31" xfId="0" applyFont="1" applyFill="1" applyBorder="1" applyAlignment="1" applyProtection="1">
      <alignment horizontal="left" vertical="center"/>
    </xf>
    <xf numFmtId="0" fontId="4" fillId="4" borderId="22" xfId="0" applyFont="1" applyFill="1" applyBorder="1" applyAlignment="1" applyProtection="1">
      <alignment horizontal="left" vertical="center"/>
    </xf>
    <xf numFmtId="0" fontId="4" fillId="4" borderId="32" xfId="0" applyFont="1" applyFill="1" applyBorder="1" applyAlignment="1" applyProtection="1">
      <alignment horizontal="left" vertical="center"/>
    </xf>
    <xf numFmtId="0" fontId="4" fillId="4" borderId="23" xfId="0" applyFont="1" applyFill="1" applyBorder="1" applyAlignment="1" applyProtection="1">
      <alignment horizontal="distributed" vertical="center"/>
    </xf>
    <xf numFmtId="0" fontId="4" fillId="4" borderId="24" xfId="0" applyFont="1" applyFill="1" applyBorder="1" applyAlignment="1" applyProtection="1">
      <alignment horizontal="distributed" vertical="center"/>
    </xf>
    <xf numFmtId="0" fontId="4" fillId="4" borderId="25" xfId="0" applyFont="1" applyFill="1" applyBorder="1" applyAlignment="1" applyProtection="1">
      <alignment horizontal="distributed" vertical="center"/>
    </xf>
    <xf numFmtId="0" fontId="21" fillId="0" borderId="11" xfId="0" applyNumberFormat="1" applyFont="1" applyFill="1" applyBorder="1" applyAlignment="1" applyProtection="1">
      <alignment vertical="center"/>
    </xf>
    <xf numFmtId="0" fontId="21" fillId="0" borderId="21" xfId="0" applyNumberFormat="1" applyFont="1" applyFill="1" applyBorder="1" applyAlignment="1" applyProtection="1">
      <alignment vertical="center"/>
    </xf>
    <xf numFmtId="0" fontId="21" fillId="0" borderId="12" xfId="0" applyNumberFormat="1" applyFont="1" applyFill="1" applyBorder="1" applyAlignment="1" applyProtection="1">
      <alignment vertical="center"/>
    </xf>
    <xf numFmtId="0" fontId="3" fillId="4" borderId="0" xfId="0" applyFont="1" applyFill="1" applyAlignment="1" applyProtection="1">
      <alignment horizontal="left" vertical="center"/>
    </xf>
    <xf numFmtId="0" fontId="4" fillId="4" borderId="31" xfId="0" applyFont="1" applyFill="1" applyBorder="1" applyAlignment="1" applyProtection="1">
      <alignment horizontal="right" vertical="center"/>
    </xf>
    <xf numFmtId="0" fontId="4" fillId="4" borderId="22" xfId="0" applyFont="1" applyFill="1" applyBorder="1" applyAlignment="1" applyProtection="1">
      <alignment horizontal="right" vertical="center"/>
    </xf>
    <xf numFmtId="0" fontId="21" fillId="0" borderId="21" xfId="0" applyFont="1" applyFill="1" applyBorder="1" applyAlignment="1" applyProtection="1">
      <alignment horizontal="left" vertical="center"/>
      <protection locked="0"/>
    </xf>
    <xf numFmtId="0" fontId="4" fillId="4" borderId="34" xfId="0" applyFont="1" applyFill="1" applyBorder="1" applyAlignment="1" applyProtection="1">
      <alignment horizontal="distributed" vertical="center"/>
    </xf>
    <xf numFmtId="0" fontId="4" fillId="4" borderId="33" xfId="0" applyFont="1" applyFill="1" applyBorder="1" applyAlignment="1" applyProtection="1">
      <alignment horizontal="distributed" vertical="center"/>
    </xf>
    <xf numFmtId="0" fontId="4" fillId="4" borderId="35" xfId="0" applyFont="1" applyFill="1" applyBorder="1" applyAlignment="1" applyProtection="1">
      <alignment horizontal="distributed" vertical="center"/>
    </xf>
    <xf numFmtId="0" fontId="4" fillId="4" borderId="34" xfId="0" applyFont="1" applyFill="1" applyBorder="1" applyAlignment="1" applyProtection="1">
      <alignment horizontal="left" vertical="center"/>
    </xf>
    <xf numFmtId="0" fontId="4" fillId="4" borderId="33" xfId="0" applyFont="1" applyFill="1" applyBorder="1" applyAlignment="1" applyProtection="1">
      <alignment horizontal="left" vertical="center"/>
    </xf>
    <xf numFmtId="0" fontId="4" fillId="4" borderId="35" xfId="0" applyFont="1" applyFill="1" applyBorder="1" applyAlignment="1" applyProtection="1">
      <alignment horizontal="left" vertical="center"/>
    </xf>
    <xf numFmtId="177" fontId="4" fillId="0" borderId="0" xfId="0" applyNumberFormat="1" applyFont="1" applyFill="1" applyAlignment="1" applyProtection="1">
      <alignment horizontal="center" vertical="center"/>
    </xf>
    <xf numFmtId="49" fontId="4" fillId="4" borderId="29" xfId="0" applyNumberFormat="1" applyFont="1" applyFill="1" applyBorder="1" applyAlignment="1" applyProtection="1">
      <alignment horizontal="center" vertical="center"/>
    </xf>
    <xf numFmtId="49" fontId="4" fillId="4" borderId="22" xfId="0" applyNumberFormat="1" applyFont="1" applyFill="1" applyBorder="1" applyAlignment="1" applyProtection="1">
      <alignment horizontal="center" vertical="center"/>
    </xf>
    <xf numFmtId="0" fontId="4" fillId="4" borderId="0" xfId="0" applyNumberFormat="1" applyFont="1" applyFill="1" applyBorder="1" applyAlignment="1" applyProtection="1">
      <alignment horizontal="center" vertical="center"/>
      <protection locked="0"/>
    </xf>
    <xf numFmtId="0" fontId="4" fillId="4" borderId="0" xfId="0" applyFont="1" applyFill="1" applyBorder="1" applyAlignment="1" applyProtection="1">
      <alignment horizontal="right" vertical="center"/>
    </xf>
    <xf numFmtId="178" fontId="4" fillId="4" borderId="0" xfId="0" applyNumberFormat="1" applyFont="1" applyFill="1" applyAlignment="1" applyProtection="1">
      <alignment horizontal="center" vertical="center"/>
      <protection locked="0"/>
    </xf>
    <xf numFmtId="14" fontId="21" fillId="0" borderId="11" xfId="0" applyNumberFormat="1" applyFont="1" applyFill="1" applyBorder="1" applyAlignment="1" applyProtection="1">
      <alignment horizontal="center" vertical="center"/>
      <protection locked="0"/>
    </xf>
    <xf numFmtId="0" fontId="21" fillId="0" borderId="21" xfId="0" applyFont="1" applyFill="1" applyBorder="1" applyAlignment="1" applyProtection="1">
      <alignment horizontal="center" vertical="center"/>
      <protection locked="0"/>
    </xf>
    <xf numFmtId="0" fontId="21" fillId="0" borderId="12" xfId="0" applyFont="1" applyFill="1" applyBorder="1" applyAlignment="1" applyProtection="1">
      <alignment horizontal="center" vertical="center"/>
      <protection locked="0"/>
    </xf>
    <xf numFmtId="0" fontId="4" fillId="4" borderId="0" xfId="0" applyFont="1" applyFill="1" applyAlignment="1" applyProtection="1">
      <alignment horizontal="distributed" vertical="center"/>
    </xf>
    <xf numFmtId="178" fontId="4" fillId="4" borderId="0" xfId="0" applyNumberFormat="1" applyFont="1" applyFill="1" applyAlignment="1" applyProtection="1">
      <alignment horizontal="left" vertical="center"/>
      <protection locked="0"/>
    </xf>
    <xf numFmtId="0" fontId="4" fillId="4" borderId="0" xfId="0" applyNumberFormat="1" applyFont="1" applyFill="1" applyAlignment="1" applyProtection="1">
      <alignment horizontal="left" vertical="center"/>
      <protection locked="0"/>
    </xf>
    <xf numFmtId="49" fontId="21" fillId="0" borderId="36" xfId="0" applyNumberFormat="1" applyFont="1" applyFill="1" applyBorder="1" applyAlignment="1" applyProtection="1">
      <alignment horizontal="left" vertical="center"/>
      <protection locked="0"/>
    </xf>
    <xf numFmtId="49" fontId="21" fillId="0" borderId="28" xfId="0" applyNumberFormat="1" applyFont="1" applyFill="1" applyBorder="1" applyAlignment="1" applyProtection="1">
      <alignment horizontal="left" vertical="center"/>
      <protection locked="0"/>
    </xf>
    <xf numFmtId="49" fontId="21" fillId="0" borderId="37" xfId="0" applyNumberFormat="1" applyFont="1" applyFill="1" applyBorder="1" applyAlignment="1" applyProtection="1">
      <alignment horizontal="left" vertical="center"/>
      <protection locked="0"/>
    </xf>
    <xf numFmtId="0" fontId="4" fillId="4" borderId="22" xfId="0" applyFont="1" applyFill="1" applyBorder="1" applyAlignment="1" applyProtection="1">
      <alignment horizontal="center" vertical="center"/>
    </xf>
    <xf numFmtId="0" fontId="4" fillId="4" borderId="0" xfId="0" applyNumberFormat="1" applyFont="1" applyFill="1" applyAlignment="1" applyProtection="1">
      <alignment horizontal="left" vertical="center" wrapText="1"/>
      <protection locked="0"/>
    </xf>
    <xf numFmtId="49" fontId="21" fillId="0" borderId="23" xfId="0" applyNumberFormat="1" applyFont="1" applyFill="1" applyBorder="1" applyAlignment="1" applyProtection="1">
      <alignment vertical="center"/>
      <protection locked="0"/>
    </xf>
    <xf numFmtId="49" fontId="21" fillId="0" borderId="24" xfId="0" applyNumberFormat="1" applyFont="1" applyFill="1" applyBorder="1" applyAlignment="1" applyProtection="1">
      <alignment vertical="center"/>
      <protection locked="0"/>
    </xf>
    <xf numFmtId="49" fontId="21" fillId="0" borderId="25" xfId="0" applyNumberFormat="1" applyFont="1" applyFill="1" applyBorder="1" applyAlignment="1" applyProtection="1">
      <alignment vertical="center"/>
      <protection locked="0"/>
    </xf>
    <xf numFmtId="49" fontId="21" fillId="0" borderId="26" xfId="0" applyNumberFormat="1" applyFont="1" applyFill="1" applyBorder="1" applyAlignment="1" applyProtection="1">
      <alignment vertical="center"/>
      <protection locked="0"/>
    </xf>
    <xf numFmtId="49" fontId="21" fillId="0" borderId="0" xfId="0" applyNumberFormat="1" applyFont="1" applyFill="1" applyBorder="1" applyAlignment="1" applyProtection="1">
      <alignment vertical="center"/>
      <protection locked="0"/>
    </xf>
    <xf numFmtId="49" fontId="21" fillId="0" borderId="27" xfId="0" applyNumberFormat="1" applyFont="1" applyFill="1" applyBorder="1" applyAlignment="1" applyProtection="1">
      <alignment vertical="center"/>
      <protection locked="0"/>
    </xf>
    <xf numFmtId="49" fontId="21" fillId="0" borderId="36" xfId="0" applyNumberFormat="1" applyFont="1" applyFill="1" applyBorder="1" applyAlignment="1" applyProtection="1">
      <alignment vertical="center"/>
      <protection locked="0"/>
    </xf>
    <xf numFmtId="49" fontId="21" fillId="0" borderId="28" xfId="0" applyNumberFormat="1" applyFont="1" applyFill="1" applyBorder="1" applyAlignment="1" applyProtection="1">
      <alignment vertical="center"/>
      <protection locked="0"/>
    </xf>
    <xf numFmtId="49" fontId="21" fillId="0" borderId="37" xfId="0" applyNumberFormat="1" applyFont="1" applyFill="1" applyBorder="1" applyAlignment="1" applyProtection="1">
      <alignment vertical="center"/>
      <protection locked="0"/>
    </xf>
    <xf numFmtId="0" fontId="4" fillId="4" borderId="0" xfId="0" applyFont="1" applyFill="1" applyAlignment="1" applyProtection="1">
      <alignment vertical="center" shrinkToFit="1"/>
    </xf>
    <xf numFmtId="49" fontId="21" fillId="0" borderId="23" xfId="0" applyNumberFormat="1" applyFont="1" applyFill="1" applyBorder="1" applyAlignment="1" applyProtection="1">
      <alignment vertical="center" wrapText="1"/>
      <protection locked="0"/>
    </xf>
    <xf numFmtId="49" fontId="21" fillId="0" borderId="24" xfId="0" applyNumberFormat="1" applyFont="1" applyFill="1" applyBorder="1" applyAlignment="1" applyProtection="1">
      <alignment vertical="center" wrapText="1"/>
      <protection locked="0"/>
    </xf>
    <xf numFmtId="49" fontId="21" fillId="0" borderId="25" xfId="0" applyNumberFormat="1" applyFont="1" applyFill="1" applyBorder="1" applyAlignment="1" applyProtection="1">
      <alignment vertical="center" wrapText="1"/>
      <protection locked="0"/>
    </xf>
    <xf numFmtId="49" fontId="21" fillId="0" borderId="36" xfId="0" applyNumberFormat="1" applyFont="1" applyFill="1" applyBorder="1" applyAlignment="1" applyProtection="1">
      <alignment vertical="center" wrapText="1"/>
      <protection locked="0"/>
    </xf>
    <xf numFmtId="49" fontId="21" fillId="0" borderId="28" xfId="0" applyNumberFormat="1" applyFont="1" applyFill="1" applyBorder="1" applyAlignment="1" applyProtection="1">
      <alignment vertical="center" wrapText="1"/>
      <protection locked="0"/>
    </xf>
    <xf numFmtId="49" fontId="21" fillId="0" borderId="37" xfId="0" applyNumberFormat="1" applyFont="1" applyFill="1" applyBorder="1" applyAlignment="1" applyProtection="1">
      <alignment vertical="center" wrapText="1"/>
      <protection locked="0"/>
    </xf>
    <xf numFmtId="0" fontId="4" fillId="4" borderId="0" xfId="0" applyFont="1" applyFill="1" applyAlignment="1" applyProtection="1">
      <alignment horizontal="left" vertical="center"/>
    </xf>
    <xf numFmtId="178" fontId="4" fillId="4" borderId="0" xfId="0" applyNumberFormat="1" applyFont="1" applyFill="1" applyAlignment="1" applyProtection="1">
      <alignment horizontal="distributed" vertical="center"/>
      <protection locked="0"/>
    </xf>
    <xf numFmtId="178" fontId="21" fillId="0" borderId="11" xfId="0" applyNumberFormat="1" applyFont="1" applyFill="1" applyBorder="1" applyAlignment="1" applyProtection="1">
      <alignment horizontal="center" vertical="center"/>
      <protection locked="0"/>
    </xf>
    <xf numFmtId="178" fontId="21" fillId="0" borderId="21" xfId="0" applyNumberFormat="1" applyFont="1" applyFill="1" applyBorder="1" applyAlignment="1" applyProtection="1">
      <alignment horizontal="center" vertical="center"/>
      <protection locked="0"/>
    </xf>
    <xf numFmtId="178" fontId="21" fillId="0" borderId="12" xfId="0" applyNumberFormat="1" applyFont="1" applyFill="1" applyBorder="1" applyAlignment="1" applyProtection="1">
      <alignment horizontal="center" vertical="center"/>
      <protection locked="0"/>
    </xf>
    <xf numFmtId="0" fontId="4" fillId="4" borderId="0" xfId="0" applyFont="1" applyFill="1" applyAlignment="1" applyProtection="1">
      <alignment horizontal="left" vertical="center"/>
      <protection locked="0"/>
    </xf>
    <xf numFmtId="0" fontId="22" fillId="0" borderId="24" xfId="0" applyFont="1" applyFill="1" applyBorder="1" applyAlignment="1" applyProtection="1">
      <alignment vertical="center"/>
      <protection locked="0"/>
    </xf>
    <xf numFmtId="49" fontId="21" fillId="0" borderId="11" xfId="0" applyNumberFormat="1" applyFont="1" applyFill="1" applyBorder="1" applyAlignment="1" applyProtection="1">
      <alignment vertical="center"/>
      <protection locked="0"/>
    </xf>
    <xf numFmtId="49" fontId="21" fillId="0" borderId="21" xfId="0" applyNumberFormat="1" applyFont="1" applyFill="1" applyBorder="1" applyAlignment="1" applyProtection="1">
      <alignment vertical="center"/>
      <protection locked="0"/>
    </xf>
    <xf numFmtId="49" fontId="21" fillId="0" borderId="12" xfId="0" applyNumberFormat="1" applyFont="1" applyFill="1" applyBorder="1" applyAlignment="1" applyProtection="1">
      <alignment vertical="center"/>
      <protection locked="0"/>
    </xf>
    <xf numFmtId="0" fontId="4" fillId="4" borderId="28" xfId="0" applyFont="1" applyFill="1" applyBorder="1" applyAlignment="1" applyProtection="1">
      <alignment horizontal="center" vertical="center"/>
    </xf>
    <xf numFmtId="0" fontId="30" fillId="4" borderId="0" xfId="0" applyFont="1" applyFill="1" applyAlignment="1" applyProtection="1">
      <alignment horizontal="center" vertical="center"/>
    </xf>
    <xf numFmtId="49" fontId="21" fillId="0" borderId="26" xfId="0" applyNumberFormat="1" applyFont="1" applyFill="1" applyBorder="1" applyAlignment="1" applyProtection="1">
      <alignment horizontal="left" vertical="center"/>
      <protection locked="0"/>
    </xf>
    <xf numFmtId="49" fontId="21" fillId="0" borderId="0" xfId="0" applyNumberFormat="1" applyFont="1" applyFill="1" applyBorder="1" applyAlignment="1" applyProtection="1">
      <alignment horizontal="left" vertical="center"/>
      <protection locked="0"/>
    </xf>
    <xf numFmtId="49" fontId="21" fillId="0" borderId="27" xfId="0" applyNumberFormat="1" applyFont="1" applyFill="1" applyBorder="1" applyAlignment="1" applyProtection="1">
      <alignment horizontal="left" vertical="center"/>
      <protection locked="0"/>
    </xf>
    <xf numFmtId="0" fontId="21" fillId="4" borderId="11" xfId="0" applyFont="1" applyFill="1" applyBorder="1" applyAlignment="1" applyProtection="1">
      <alignment horizontal="left" vertical="center"/>
      <protection locked="0"/>
    </xf>
    <xf numFmtId="0" fontId="21" fillId="4" borderId="12" xfId="0" applyFont="1" applyFill="1" applyBorder="1" applyAlignment="1" applyProtection="1">
      <alignment horizontal="left" vertical="center"/>
      <protection locked="0"/>
    </xf>
    <xf numFmtId="0" fontId="21" fillId="4" borderId="11" xfId="0" applyFont="1" applyFill="1" applyBorder="1" applyAlignment="1" applyProtection="1">
      <alignment vertical="center"/>
      <protection locked="0"/>
    </xf>
    <xf numFmtId="0" fontId="21" fillId="4" borderId="21" xfId="0" applyFont="1" applyFill="1" applyBorder="1" applyAlignment="1" applyProtection="1">
      <alignment vertical="center"/>
      <protection locked="0"/>
    </xf>
    <xf numFmtId="0" fontId="21" fillId="4" borderId="12" xfId="0" applyFont="1" applyFill="1" applyBorder="1" applyAlignment="1" applyProtection="1">
      <alignment vertical="center"/>
      <protection locked="0"/>
    </xf>
    <xf numFmtId="49" fontId="21" fillId="4" borderId="11" xfId="0" applyNumberFormat="1" applyFont="1" applyFill="1" applyBorder="1" applyAlignment="1" applyProtection="1">
      <alignment horizontal="center" vertical="center"/>
      <protection locked="0"/>
    </xf>
    <xf numFmtId="49" fontId="21" fillId="4" borderId="21" xfId="0" applyNumberFormat="1" applyFont="1" applyFill="1" applyBorder="1" applyAlignment="1" applyProtection="1">
      <alignment horizontal="center" vertical="center"/>
      <protection locked="0"/>
    </xf>
    <xf numFmtId="49" fontId="21" fillId="4" borderId="12" xfId="0" applyNumberFormat="1" applyFont="1" applyFill="1" applyBorder="1" applyAlignment="1" applyProtection="1">
      <alignment horizontal="center" vertical="center"/>
      <protection locked="0"/>
    </xf>
    <xf numFmtId="0" fontId="4" fillId="4" borderId="26" xfId="0" applyNumberFormat="1" applyFont="1" applyFill="1" applyBorder="1" applyAlignment="1" applyProtection="1">
      <alignment horizontal="center" vertical="center"/>
      <protection locked="0"/>
    </xf>
    <xf numFmtId="0" fontId="4" fillId="4" borderId="27" xfId="0" applyNumberFormat="1" applyFont="1" applyFill="1" applyBorder="1" applyAlignment="1" applyProtection="1">
      <alignment horizontal="center" vertical="center"/>
      <protection locked="0"/>
    </xf>
    <xf numFmtId="49" fontId="4" fillId="4" borderId="21" xfId="0" applyNumberFormat="1" applyFont="1" applyFill="1" applyBorder="1" applyAlignment="1" applyProtection="1">
      <alignment horizontal="distributed" vertical="center"/>
    </xf>
    <xf numFmtId="49" fontId="4" fillId="4" borderId="0" xfId="0" applyNumberFormat="1" applyFont="1" applyFill="1" applyAlignment="1" applyProtection="1">
      <alignment horizontal="center" vertical="center"/>
    </xf>
    <xf numFmtId="0" fontId="4" fillId="4" borderId="11" xfId="0" applyNumberFormat="1" applyFont="1" applyFill="1" applyBorder="1" applyAlignment="1" applyProtection="1">
      <alignment horizontal="center" vertical="center"/>
      <protection locked="0"/>
    </xf>
    <xf numFmtId="0" fontId="4" fillId="4" borderId="12" xfId="0" applyNumberFormat="1" applyFont="1" applyFill="1" applyBorder="1" applyAlignment="1" applyProtection="1">
      <alignment horizontal="center" vertical="center"/>
      <protection locked="0"/>
    </xf>
    <xf numFmtId="0" fontId="4" fillId="4" borderId="11" xfId="0" applyNumberFormat="1" applyFont="1" applyFill="1" applyBorder="1" applyAlignment="1" applyProtection="1">
      <alignment vertical="center"/>
      <protection locked="0"/>
    </xf>
    <xf numFmtId="0" fontId="4" fillId="4" borderId="21" xfId="0" applyNumberFormat="1" applyFont="1" applyFill="1" applyBorder="1" applyAlignment="1" applyProtection="1">
      <alignment vertical="center"/>
      <protection locked="0"/>
    </xf>
    <xf numFmtId="0" fontId="4" fillId="4" borderId="12" xfId="0" applyNumberFormat="1" applyFont="1" applyFill="1" applyBorder="1" applyAlignment="1" applyProtection="1">
      <alignment vertical="center"/>
      <protection locked="0"/>
    </xf>
    <xf numFmtId="49" fontId="4" fillId="4" borderId="11" xfId="0" applyNumberFormat="1" applyFont="1" applyFill="1" applyBorder="1" applyAlignment="1" applyProtection="1">
      <alignment horizontal="distributed" vertical="center"/>
    </xf>
    <xf numFmtId="49" fontId="4" fillId="4" borderId="12" xfId="0" applyNumberFormat="1" applyFont="1" applyFill="1" applyBorder="1" applyAlignment="1" applyProtection="1">
      <alignment horizontal="distributed" vertical="center"/>
    </xf>
    <xf numFmtId="179" fontId="21" fillId="4" borderId="36" xfId="0" applyNumberFormat="1" applyFont="1" applyFill="1" applyBorder="1" applyAlignment="1" applyProtection="1">
      <alignment horizontal="center" vertical="center"/>
      <protection locked="0"/>
    </xf>
    <xf numFmtId="179" fontId="21" fillId="4" borderId="28" xfId="0" applyNumberFormat="1" applyFont="1" applyFill="1" applyBorder="1" applyAlignment="1" applyProtection="1">
      <alignment horizontal="center" vertical="center"/>
      <protection locked="0"/>
    </xf>
    <xf numFmtId="179" fontId="21" fillId="4" borderId="37" xfId="0" applyNumberFormat="1" applyFont="1" applyFill="1" applyBorder="1" applyAlignment="1" applyProtection="1">
      <alignment horizontal="center" vertical="center"/>
      <protection locked="0"/>
    </xf>
    <xf numFmtId="49" fontId="34" fillId="4" borderId="24" xfId="0" applyNumberFormat="1" applyFont="1" applyFill="1" applyBorder="1" applyAlignment="1" applyProtection="1">
      <alignment horizontal="right" vertical="center"/>
    </xf>
    <xf numFmtId="49" fontId="4" fillId="4" borderId="36" xfId="0" applyNumberFormat="1" applyFont="1" applyFill="1" applyBorder="1" applyAlignment="1" applyProtection="1">
      <alignment horizontal="center" vertical="center"/>
    </xf>
    <xf numFmtId="49" fontId="4" fillId="4" borderId="24" xfId="0" applyNumberFormat="1" applyFont="1" applyFill="1" applyBorder="1" applyAlignment="1" applyProtection="1">
      <alignment horizontal="distributed" vertical="center"/>
    </xf>
    <xf numFmtId="49" fontId="4" fillId="4" borderId="28" xfId="0" applyNumberFormat="1" applyFont="1" applyFill="1" applyBorder="1" applyAlignment="1" applyProtection="1">
      <alignment horizontal="distributed" vertical="center"/>
    </xf>
    <xf numFmtId="49" fontId="4" fillId="4" borderId="37" xfId="0" applyNumberFormat="1" applyFont="1" applyFill="1" applyBorder="1" applyAlignment="1" applyProtection="1">
      <alignment horizontal="center" vertical="center"/>
    </xf>
    <xf numFmtId="49" fontId="21" fillId="4" borderId="23" xfId="0" applyNumberFormat="1" applyFont="1" applyFill="1" applyBorder="1" applyAlignment="1" applyProtection="1">
      <alignment vertical="center" wrapText="1"/>
      <protection locked="0"/>
    </xf>
    <xf numFmtId="49" fontId="21" fillId="4" borderId="24" xfId="0" applyNumberFormat="1" applyFont="1" applyFill="1" applyBorder="1" applyAlignment="1" applyProtection="1">
      <alignment vertical="center" wrapText="1"/>
      <protection locked="0"/>
    </xf>
    <xf numFmtId="49" fontId="21" fillId="4" borderId="25" xfId="0" applyNumberFormat="1" applyFont="1" applyFill="1" applyBorder="1" applyAlignment="1" applyProtection="1">
      <alignment vertical="center" wrapText="1"/>
      <protection locked="0"/>
    </xf>
    <xf numFmtId="49" fontId="21" fillId="4" borderId="36" xfId="0" applyNumberFormat="1" applyFont="1" applyFill="1" applyBorder="1" applyAlignment="1" applyProtection="1">
      <alignment vertical="center" wrapText="1"/>
      <protection locked="0"/>
    </xf>
    <xf numFmtId="49" fontId="21" fillId="4" borderId="28" xfId="0" applyNumberFormat="1" applyFont="1" applyFill="1" applyBorder="1" applyAlignment="1" applyProtection="1">
      <alignment vertical="center" wrapText="1"/>
      <protection locked="0"/>
    </xf>
    <xf numFmtId="49" fontId="21" fillId="4" borderId="37" xfId="0" applyNumberFormat="1" applyFont="1" applyFill="1" applyBorder="1" applyAlignment="1" applyProtection="1">
      <alignment vertical="center" wrapText="1"/>
      <protection locked="0"/>
    </xf>
    <xf numFmtId="49" fontId="4" fillId="4" borderId="11" xfId="0" applyNumberFormat="1" applyFont="1" applyFill="1" applyBorder="1" applyAlignment="1" applyProtection="1">
      <alignment horizontal="center" vertical="center"/>
      <protection locked="0"/>
    </xf>
    <xf numFmtId="49" fontId="4" fillId="4" borderId="21" xfId="0" applyNumberFormat="1" applyFont="1" applyFill="1" applyBorder="1" applyAlignment="1" applyProtection="1">
      <alignment horizontal="center" vertical="center"/>
      <protection locked="0"/>
    </xf>
    <xf numFmtId="49" fontId="4" fillId="4" borderId="12" xfId="0" applyNumberFormat="1" applyFont="1" applyFill="1" applyBorder="1" applyAlignment="1" applyProtection="1">
      <alignment horizontal="center" vertical="center"/>
      <protection locked="0"/>
    </xf>
    <xf numFmtId="0" fontId="21" fillId="4" borderId="11" xfId="0" applyFont="1" applyFill="1" applyBorder="1" applyAlignment="1" applyProtection="1">
      <alignment horizontal="center" vertical="center"/>
      <protection locked="0"/>
    </xf>
    <xf numFmtId="0" fontId="21" fillId="4" borderId="12" xfId="0" applyFont="1" applyFill="1" applyBorder="1" applyAlignment="1" applyProtection="1">
      <alignment horizontal="center" vertical="center"/>
      <protection locked="0"/>
    </xf>
    <xf numFmtId="49" fontId="4" fillId="4" borderId="11" xfId="0" applyNumberFormat="1" applyFont="1" applyFill="1" applyBorder="1" applyAlignment="1" applyProtection="1">
      <alignment horizontal="center" vertical="center" shrinkToFit="1"/>
    </xf>
    <xf numFmtId="49" fontId="4" fillId="4" borderId="21" xfId="0" applyNumberFormat="1" applyFont="1" applyFill="1" applyBorder="1" applyAlignment="1" applyProtection="1">
      <alignment horizontal="center" vertical="center" shrinkToFit="1"/>
    </xf>
    <xf numFmtId="49" fontId="4" fillId="4" borderId="12" xfId="0" applyNumberFormat="1" applyFont="1" applyFill="1" applyBorder="1" applyAlignment="1" applyProtection="1">
      <alignment horizontal="center" vertical="center" shrinkToFit="1"/>
    </xf>
    <xf numFmtId="0" fontId="4" fillId="4" borderId="0" xfId="0" applyNumberFormat="1" applyFont="1" applyFill="1" applyBorder="1" applyAlignment="1" applyProtection="1">
      <alignment horizontal="center" vertical="center" shrinkToFit="1"/>
      <protection locked="0"/>
    </xf>
    <xf numFmtId="0" fontId="0" fillId="4" borderId="0" xfId="0" applyNumberFormat="1" applyFont="1" applyFill="1" applyAlignment="1" applyProtection="1">
      <alignment vertical="center"/>
      <protection locked="0"/>
    </xf>
    <xf numFmtId="0" fontId="4" fillId="4" borderId="28" xfId="0" applyNumberFormat="1" applyFont="1" applyFill="1" applyBorder="1" applyAlignment="1" applyProtection="1">
      <alignment horizontal="center" vertical="center"/>
      <protection locked="0"/>
    </xf>
    <xf numFmtId="0" fontId="0" fillId="4" borderId="28" xfId="0" applyNumberFormat="1" applyFont="1" applyFill="1" applyBorder="1" applyAlignment="1" applyProtection="1">
      <alignment horizontal="center" vertical="center"/>
      <protection locked="0"/>
    </xf>
    <xf numFmtId="0" fontId="0" fillId="4" borderId="0" xfId="0" applyNumberFormat="1" applyFont="1" applyFill="1" applyAlignment="1" applyProtection="1">
      <alignment vertical="center" shrinkToFit="1"/>
      <protection locked="0"/>
    </xf>
    <xf numFmtId="49" fontId="21" fillId="4" borderId="23" xfId="0" applyNumberFormat="1" applyFont="1" applyFill="1" applyBorder="1" applyAlignment="1" applyProtection="1">
      <alignment horizontal="center" vertical="center"/>
      <protection locked="0"/>
    </xf>
    <xf numFmtId="49" fontId="21" fillId="4" borderId="24" xfId="0" applyNumberFormat="1" applyFont="1" applyFill="1" applyBorder="1" applyAlignment="1" applyProtection="1">
      <alignment horizontal="center" vertical="center"/>
      <protection locked="0"/>
    </xf>
    <xf numFmtId="49" fontId="21" fillId="4" borderId="25" xfId="0" applyNumberFormat="1" applyFont="1" applyFill="1" applyBorder="1" applyAlignment="1" applyProtection="1">
      <alignment horizontal="center" vertical="center"/>
      <protection locked="0"/>
    </xf>
    <xf numFmtId="0" fontId="23" fillId="4" borderId="26" xfId="0" applyFont="1" applyFill="1" applyBorder="1" applyAlignment="1" applyProtection="1">
      <alignment horizontal="right" vertical="center"/>
      <protection locked="0"/>
    </xf>
    <xf numFmtId="0" fontId="23" fillId="4" borderId="0" xfId="0" applyFont="1" applyFill="1" applyAlignment="1" applyProtection="1">
      <alignment horizontal="right" vertical="center"/>
      <protection locked="0"/>
    </xf>
    <xf numFmtId="0" fontId="21" fillId="4" borderId="11" xfId="0" applyNumberFormat="1" applyFont="1" applyFill="1" applyBorder="1" applyAlignment="1" applyProtection="1">
      <alignment horizontal="center" vertical="center"/>
    </xf>
    <xf numFmtId="0" fontId="21" fillId="4" borderId="21" xfId="0" applyNumberFormat="1" applyFont="1" applyFill="1" applyBorder="1" applyAlignment="1" applyProtection="1">
      <alignment horizontal="center" vertical="center"/>
    </xf>
    <xf numFmtId="0" fontId="21" fillId="4" borderId="12" xfId="0" applyNumberFormat="1" applyFont="1" applyFill="1" applyBorder="1" applyAlignment="1" applyProtection="1">
      <alignment horizontal="center" vertical="center"/>
    </xf>
    <xf numFmtId="0" fontId="21" fillId="4" borderId="23" xfId="0" applyFont="1" applyFill="1" applyBorder="1" applyAlignment="1" applyProtection="1">
      <alignment vertical="center"/>
      <protection locked="0"/>
    </xf>
    <xf numFmtId="0" fontId="21" fillId="4" borderId="24" xfId="0" applyFont="1" applyFill="1" applyBorder="1" applyAlignment="1" applyProtection="1">
      <alignment vertical="center"/>
      <protection locked="0"/>
    </xf>
    <xf numFmtId="0" fontId="21" fillId="4" borderId="25" xfId="0" applyFont="1" applyFill="1" applyBorder="1" applyAlignment="1" applyProtection="1">
      <alignment vertical="center"/>
      <protection locked="0"/>
    </xf>
    <xf numFmtId="49" fontId="4" fillId="4" borderId="28" xfId="0" applyNumberFormat="1" applyFont="1" applyFill="1" applyBorder="1" applyAlignment="1" applyProtection="1">
      <alignment horizontal="center" vertical="center"/>
    </xf>
    <xf numFmtId="0" fontId="4" fillId="4" borderId="23" xfId="0" applyNumberFormat="1" applyFont="1" applyFill="1" applyBorder="1" applyAlignment="1" applyProtection="1">
      <alignment horizontal="left" vertical="center" wrapText="1"/>
      <protection locked="0"/>
    </xf>
    <xf numFmtId="0" fontId="4" fillId="4" borderId="24" xfId="0" applyNumberFormat="1" applyFont="1" applyFill="1" applyBorder="1" applyAlignment="1" applyProtection="1">
      <alignment horizontal="left" vertical="center" wrapText="1"/>
      <protection locked="0"/>
    </xf>
    <xf numFmtId="0" fontId="4" fillId="4" borderId="25" xfId="0" applyNumberFormat="1" applyFont="1" applyFill="1" applyBorder="1" applyAlignment="1" applyProtection="1">
      <alignment horizontal="left" vertical="center" wrapText="1"/>
      <protection locked="0"/>
    </xf>
    <xf numFmtId="0" fontId="4" fillId="4" borderId="36" xfId="0" applyNumberFormat="1" applyFont="1" applyFill="1" applyBorder="1" applyAlignment="1" applyProtection="1">
      <alignment horizontal="left" vertical="center" wrapText="1"/>
      <protection locked="0"/>
    </xf>
    <xf numFmtId="0" fontId="4" fillId="4" borderId="28" xfId="0" applyNumberFormat="1" applyFont="1" applyFill="1" applyBorder="1" applyAlignment="1" applyProtection="1">
      <alignment horizontal="left" vertical="center" wrapText="1"/>
      <protection locked="0"/>
    </xf>
    <xf numFmtId="0" fontId="4" fillId="4" borderId="37" xfId="0" applyNumberFormat="1" applyFont="1" applyFill="1" applyBorder="1" applyAlignment="1" applyProtection="1">
      <alignment horizontal="left" vertical="center" wrapText="1"/>
      <protection locked="0"/>
    </xf>
    <xf numFmtId="49" fontId="4" fillId="4" borderId="23" xfId="0" applyNumberFormat="1" applyFont="1" applyFill="1" applyBorder="1" applyAlignment="1" applyProtection="1">
      <alignment vertical="center" wrapText="1"/>
      <protection locked="0"/>
    </xf>
    <xf numFmtId="49" fontId="4" fillId="4" borderId="24" xfId="0" applyNumberFormat="1" applyFont="1" applyFill="1" applyBorder="1" applyAlignment="1" applyProtection="1">
      <alignment vertical="center" wrapText="1"/>
      <protection locked="0"/>
    </xf>
    <xf numFmtId="49" fontId="4" fillId="4" borderId="25" xfId="0" applyNumberFormat="1" applyFont="1" applyFill="1" applyBorder="1" applyAlignment="1" applyProtection="1">
      <alignment vertical="center" wrapText="1"/>
      <protection locked="0"/>
    </xf>
    <xf numFmtId="49" fontId="4" fillId="4" borderId="36" xfId="0" applyNumberFormat="1" applyFont="1" applyFill="1" applyBorder="1" applyAlignment="1" applyProtection="1">
      <alignment vertical="center" wrapText="1"/>
      <protection locked="0"/>
    </xf>
    <xf numFmtId="49" fontId="4" fillId="4" borderId="28" xfId="0" applyNumberFormat="1" applyFont="1" applyFill="1" applyBorder="1" applyAlignment="1" applyProtection="1">
      <alignment vertical="center" wrapText="1"/>
      <protection locked="0"/>
    </xf>
    <xf numFmtId="49" fontId="4" fillId="4" borderId="37" xfId="0" applyNumberFormat="1" applyFont="1" applyFill="1" applyBorder="1" applyAlignment="1" applyProtection="1">
      <alignment vertical="center" wrapText="1"/>
      <protection locked="0"/>
    </xf>
    <xf numFmtId="49" fontId="4" fillId="4" borderId="11" xfId="0" applyNumberFormat="1" applyFont="1" applyFill="1" applyBorder="1" applyAlignment="1" applyProtection="1">
      <alignment horizontal="center" vertical="center"/>
    </xf>
    <xf numFmtId="49" fontId="4" fillId="4" borderId="21" xfId="0" applyNumberFormat="1" applyFont="1" applyFill="1" applyBorder="1" applyAlignment="1" applyProtection="1">
      <alignment horizontal="center" vertical="center"/>
    </xf>
    <xf numFmtId="49" fontId="4" fillId="4" borderId="12" xfId="0" applyNumberFormat="1" applyFont="1" applyFill="1" applyBorder="1" applyAlignment="1" applyProtection="1">
      <alignment horizontal="center" vertical="center"/>
    </xf>
    <xf numFmtId="49" fontId="4" fillId="4" borderId="26" xfId="0" applyNumberFormat="1" applyFont="1" applyFill="1" applyBorder="1" applyAlignment="1" applyProtection="1">
      <alignment horizontal="left" vertical="center"/>
    </xf>
    <xf numFmtId="49" fontId="4" fillId="4" borderId="0" xfId="0" applyNumberFormat="1" applyFont="1" applyFill="1" applyBorder="1" applyAlignment="1" applyProtection="1">
      <alignment horizontal="left" vertical="center"/>
    </xf>
    <xf numFmtId="49" fontId="4" fillId="4" borderId="30" xfId="0" applyNumberFormat="1" applyFont="1" applyFill="1" applyBorder="1" applyAlignment="1" applyProtection="1">
      <alignment horizontal="center" vertical="center"/>
    </xf>
    <xf numFmtId="49" fontId="4" fillId="4" borderId="36" xfId="0" applyNumberFormat="1" applyFont="1" applyFill="1" applyBorder="1" applyAlignment="1" applyProtection="1">
      <alignment horizontal="left" vertical="center"/>
    </xf>
    <xf numFmtId="49" fontId="4" fillId="4" borderId="28" xfId="0" applyNumberFormat="1" applyFont="1" applyFill="1" applyBorder="1" applyAlignment="1" applyProtection="1">
      <alignment horizontal="left" vertical="center"/>
    </xf>
    <xf numFmtId="49" fontId="4" fillId="4" borderId="67" xfId="0" applyNumberFormat="1" applyFont="1" applyFill="1" applyBorder="1" applyAlignment="1" applyProtection="1">
      <alignment horizontal="left" vertical="center"/>
    </xf>
    <xf numFmtId="0" fontId="4" fillId="4" borderId="0" xfId="0" applyFont="1" applyFill="1" applyBorder="1" applyAlignment="1" applyProtection="1">
      <alignment horizontal="left" vertical="center" wrapText="1"/>
      <protection locked="0"/>
    </xf>
    <xf numFmtId="0" fontId="0" fillId="0" borderId="0" xfId="0" applyAlignment="1">
      <alignment horizontal="left" vertical="center" wrapText="1"/>
    </xf>
    <xf numFmtId="0" fontId="0" fillId="0" borderId="0" xfId="0" applyAlignment="1">
      <alignment vertical="center"/>
    </xf>
    <xf numFmtId="0" fontId="4" fillId="4" borderId="26" xfId="0" applyFont="1" applyFill="1" applyBorder="1" applyAlignment="1">
      <alignment horizontal="center" vertical="center"/>
    </xf>
    <xf numFmtId="0" fontId="4" fillId="4" borderId="0" xfId="0" applyFont="1" applyFill="1" applyBorder="1" applyAlignment="1">
      <alignment horizontal="center" vertical="center"/>
    </xf>
    <xf numFmtId="0" fontId="4" fillId="4" borderId="27" xfId="0" applyFont="1" applyFill="1" applyBorder="1" applyAlignment="1">
      <alignment horizontal="center" vertical="center"/>
    </xf>
    <xf numFmtId="49" fontId="4" fillId="4" borderId="0" xfId="0" applyNumberFormat="1" applyFont="1" applyFill="1" applyAlignment="1">
      <alignment horizontal="center" vertical="center"/>
    </xf>
    <xf numFmtId="0" fontId="4" fillId="4" borderId="23" xfId="0" applyFont="1" applyFill="1" applyBorder="1" applyAlignment="1">
      <alignment horizontal="center" vertical="center"/>
    </xf>
    <xf numFmtId="0" fontId="4" fillId="4" borderId="24" xfId="0" applyFont="1" applyFill="1" applyBorder="1" applyAlignment="1">
      <alignment horizontal="center" vertical="center"/>
    </xf>
    <xf numFmtId="0" fontId="4" fillId="4" borderId="25" xfId="0" applyFont="1" applyFill="1" applyBorder="1" applyAlignment="1">
      <alignment horizontal="center" vertical="center"/>
    </xf>
    <xf numFmtId="0" fontId="4" fillId="4" borderId="34"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35" xfId="0" applyFont="1" applyFill="1" applyBorder="1" applyAlignment="1">
      <alignment horizontal="center" vertical="center"/>
    </xf>
    <xf numFmtId="176" fontId="4" fillId="4" borderId="34" xfId="0" applyNumberFormat="1" applyFont="1" applyFill="1" applyBorder="1" applyAlignment="1">
      <alignment horizontal="center" vertical="center"/>
    </xf>
    <xf numFmtId="176" fontId="4" fillId="4" borderId="33" xfId="0" applyNumberFormat="1" applyFont="1" applyFill="1" applyBorder="1" applyAlignment="1">
      <alignment horizontal="center" vertical="center"/>
    </xf>
    <xf numFmtId="176" fontId="4" fillId="4" borderId="35" xfId="0" applyNumberFormat="1" applyFont="1" applyFill="1" applyBorder="1" applyAlignment="1">
      <alignment horizontal="center" vertical="center"/>
    </xf>
    <xf numFmtId="0" fontId="4" fillId="4" borderId="0" xfId="0" applyFont="1" applyFill="1" applyAlignment="1">
      <alignment horizontal="left" vertical="center"/>
    </xf>
    <xf numFmtId="0" fontId="9" fillId="4" borderId="0" xfId="0" applyFont="1" applyFill="1" applyAlignment="1">
      <alignment horizontal="center" vertical="center"/>
    </xf>
    <xf numFmtId="0" fontId="4" fillId="4" borderId="0" xfId="0" applyFont="1" applyFill="1" applyAlignment="1">
      <alignment horizontal="center" vertical="center"/>
    </xf>
    <xf numFmtId="3" fontId="3" fillId="4" borderId="18" xfId="0" applyNumberFormat="1" applyFont="1" applyFill="1" applyBorder="1" applyAlignment="1">
      <alignment vertical="center"/>
    </xf>
    <xf numFmtId="3" fontId="3" fillId="4" borderId="29" xfId="0" applyNumberFormat="1" applyFont="1" applyFill="1" applyBorder="1" applyAlignment="1">
      <alignment vertical="center"/>
    </xf>
    <xf numFmtId="3" fontId="3" fillId="4" borderId="30" xfId="0" applyNumberFormat="1" applyFont="1" applyFill="1" applyBorder="1" applyAlignment="1">
      <alignment vertical="center"/>
    </xf>
    <xf numFmtId="3" fontId="3" fillId="4" borderId="40" xfId="0" applyNumberFormat="1" applyFont="1" applyFill="1" applyBorder="1" applyAlignment="1">
      <alignment vertical="center"/>
    </xf>
    <xf numFmtId="3" fontId="3" fillId="4" borderId="0" xfId="0" applyNumberFormat="1" applyFont="1" applyFill="1" applyBorder="1" applyAlignment="1">
      <alignment vertical="center"/>
    </xf>
    <xf numFmtId="3" fontId="3" fillId="4" borderId="39" xfId="0" applyNumberFormat="1" applyFont="1" applyFill="1" applyBorder="1" applyAlignment="1">
      <alignment vertical="center"/>
    </xf>
    <xf numFmtId="3" fontId="3" fillId="4" borderId="55" xfId="0" applyNumberFormat="1" applyFont="1" applyFill="1" applyBorder="1" applyAlignment="1">
      <alignment vertical="center"/>
    </xf>
    <xf numFmtId="3" fontId="3" fillId="4" borderId="56" xfId="0" applyNumberFormat="1" applyFont="1" applyFill="1" applyBorder="1" applyAlignment="1">
      <alignment vertical="center"/>
    </xf>
    <xf numFmtId="3" fontId="3" fillId="4" borderId="49" xfId="0" applyNumberFormat="1" applyFont="1" applyFill="1" applyBorder="1" applyAlignment="1">
      <alignment vertical="center"/>
    </xf>
    <xf numFmtId="3" fontId="3" fillId="4" borderId="50" xfId="0" applyNumberFormat="1" applyFont="1" applyFill="1" applyBorder="1" applyAlignment="1">
      <alignment vertical="center"/>
    </xf>
    <xf numFmtId="3" fontId="3" fillId="4" borderId="51" xfId="0" applyNumberFormat="1" applyFont="1" applyFill="1" applyBorder="1" applyAlignment="1">
      <alignment vertical="center"/>
    </xf>
    <xf numFmtId="3" fontId="3" fillId="4" borderId="34" xfId="0" applyNumberFormat="1" applyFont="1" applyFill="1" applyBorder="1" applyAlignment="1">
      <alignment vertical="center"/>
    </xf>
    <xf numFmtId="3" fontId="3" fillId="4" borderId="35" xfId="0" applyNumberFormat="1" applyFont="1" applyFill="1" applyBorder="1" applyAlignment="1">
      <alignment vertical="center"/>
    </xf>
    <xf numFmtId="3" fontId="3" fillId="4" borderId="52" xfId="0" applyNumberFormat="1" applyFont="1" applyFill="1" applyBorder="1" applyAlignment="1">
      <alignment vertical="center"/>
    </xf>
    <xf numFmtId="3" fontId="3" fillId="4" borderId="53" xfId="0" applyNumberFormat="1" applyFont="1" applyFill="1" applyBorder="1" applyAlignment="1">
      <alignment vertical="center"/>
    </xf>
    <xf numFmtId="3" fontId="3" fillId="4" borderId="54" xfId="0" applyNumberFormat="1" applyFont="1" applyFill="1" applyBorder="1" applyAlignment="1">
      <alignment vertical="center"/>
    </xf>
    <xf numFmtId="0" fontId="3" fillId="4" borderId="34"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40" xfId="0" applyFont="1" applyFill="1" applyBorder="1" applyAlignment="1">
      <alignment horizontal="center" vertical="center"/>
    </xf>
    <xf numFmtId="0" fontId="3" fillId="4" borderId="0" xfId="0" applyFont="1" applyFill="1" applyBorder="1" applyAlignment="1">
      <alignment horizontal="center" vertical="center"/>
    </xf>
    <xf numFmtId="0" fontId="3" fillId="4" borderId="39" xfId="0" applyFont="1" applyFill="1" applyBorder="1" applyAlignment="1">
      <alignment horizontal="center" vertical="center"/>
    </xf>
    <xf numFmtId="0" fontId="3" fillId="4" borderId="31" xfId="0" applyFont="1" applyFill="1" applyBorder="1" applyAlignment="1">
      <alignment horizontal="center" vertical="center"/>
    </xf>
    <xf numFmtId="0" fontId="3" fillId="4" borderId="32" xfId="0" applyFont="1" applyFill="1" applyBorder="1" applyAlignment="1">
      <alignment horizontal="center" vertical="center"/>
    </xf>
    <xf numFmtId="0" fontId="3" fillId="4" borderId="34" xfId="0" applyFont="1" applyFill="1" applyBorder="1" applyAlignment="1">
      <alignment horizontal="center" vertical="center"/>
    </xf>
    <xf numFmtId="0" fontId="3" fillId="4" borderId="35" xfId="0" applyFont="1" applyFill="1" applyBorder="1" applyAlignment="1">
      <alignment horizontal="center" vertical="center"/>
    </xf>
    <xf numFmtId="0" fontId="3" fillId="4" borderId="17" xfId="0" applyFont="1" applyFill="1" applyBorder="1" applyAlignment="1">
      <alignment horizontal="center" vertical="center" textRotation="255"/>
    </xf>
    <xf numFmtId="0" fontId="3" fillId="4" borderId="17" xfId="0" applyFont="1" applyFill="1" applyBorder="1" applyAlignment="1">
      <alignment horizontal="center" vertical="center" textRotation="255" wrapText="1"/>
    </xf>
    <xf numFmtId="0" fontId="3" fillId="4" borderId="18" xfId="0" applyFont="1" applyFill="1" applyBorder="1" applyAlignment="1">
      <alignment horizontal="center" vertical="center"/>
    </xf>
    <xf numFmtId="0" fontId="3" fillId="4" borderId="30" xfId="0" applyFont="1" applyFill="1" applyBorder="1" applyAlignment="1">
      <alignment horizontal="center" vertical="center"/>
    </xf>
    <xf numFmtId="0" fontId="3" fillId="4" borderId="18"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4" fillId="4" borderId="0" xfId="0" applyFont="1" applyFill="1" applyAlignment="1">
      <alignment horizontal="right" vertical="center"/>
    </xf>
    <xf numFmtId="0" fontId="4" fillId="4" borderId="34" xfId="0" applyFont="1" applyFill="1" applyBorder="1" applyAlignment="1">
      <alignment horizontal="left" vertical="center"/>
    </xf>
    <xf numFmtId="0" fontId="4" fillId="4" borderId="33" xfId="0" applyFont="1" applyFill="1" applyBorder="1" applyAlignment="1">
      <alignment horizontal="left" vertical="center"/>
    </xf>
    <xf numFmtId="0" fontId="4" fillId="4" borderId="35" xfId="0" applyFont="1" applyFill="1" applyBorder="1" applyAlignment="1">
      <alignment horizontal="left" vertical="center"/>
    </xf>
    <xf numFmtId="0" fontId="3" fillId="4" borderId="42" xfId="0" applyFont="1" applyFill="1" applyBorder="1" applyAlignment="1">
      <alignment horizontal="right" vertical="center"/>
    </xf>
    <xf numFmtId="0" fontId="3" fillId="4" borderId="41" xfId="0" applyFont="1" applyFill="1" applyBorder="1" applyAlignment="1">
      <alignment horizontal="left" vertical="center"/>
    </xf>
    <xf numFmtId="0" fontId="3" fillId="4" borderId="17" xfId="0" applyFont="1" applyFill="1" applyBorder="1" applyAlignment="1">
      <alignment horizontal="center" vertical="center"/>
    </xf>
    <xf numFmtId="3" fontId="10" fillId="4" borderId="34" xfId="0" applyNumberFormat="1" applyFont="1" applyFill="1" applyBorder="1" applyAlignment="1">
      <alignment horizontal="right" vertical="center"/>
    </xf>
    <xf numFmtId="3" fontId="10" fillId="4" borderId="35" xfId="0" applyNumberFormat="1" applyFont="1" applyFill="1" applyBorder="1" applyAlignment="1">
      <alignment horizontal="right" vertical="center"/>
    </xf>
    <xf numFmtId="0" fontId="3" fillId="4" borderId="42" xfId="0" applyFont="1" applyFill="1" applyBorder="1" applyAlignment="1">
      <alignment horizontal="center" vertical="center"/>
    </xf>
    <xf numFmtId="0" fontId="12" fillId="4" borderId="0" xfId="0" applyFont="1" applyFill="1" applyBorder="1" applyAlignment="1" applyProtection="1">
      <alignment vertical="center"/>
      <protection locked="0"/>
    </xf>
    <xf numFmtId="0" fontId="12" fillId="4" borderId="0" xfId="0" applyFont="1" applyFill="1" applyBorder="1" applyAlignment="1">
      <alignment horizontal="distributed" vertical="center"/>
    </xf>
    <xf numFmtId="0" fontId="12" fillId="4" borderId="0" xfId="0" applyFont="1" applyFill="1" applyBorder="1" applyAlignment="1" applyProtection="1">
      <alignment vertical="center" wrapText="1"/>
      <protection locked="0"/>
    </xf>
    <xf numFmtId="178" fontId="21" fillId="4" borderId="11" xfId="0" applyNumberFormat="1" applyFont="1" applyFill="1" applyBorder="1" applyAlignment="1" applyProtection="1">
      <alignment horizontal="center" vertical="center"/>
      <protection locked="0"/>
    </xf>
    <xf numFmtId="178" fontId="21" fillId="4" borderId="21" xfId="0" applyNumberFormat="1" applyFont="1" applyFill="1" applyBorder="1" applyAlignment="1" applyProtection="1">
      <alignment horizontal="center" vertical="center"/>
      <protection locked="0"/>
    </xf>
    <xf numFmtId="178" fontId="21" fillId="4" borderId="12" xfId="0" applyNumberFormat="1" applyFont="1" applyFill="1" applyBorder="1" applyAlignment="1" applyProtection="1">
      <alignment horizontal="center" vertical="center"/>
      <protection locked="0"/>
    </xf>
    <xf numFmtId="0" fontId="8" fillId="4" borderId="0" xfId="0" applyFont="1" applyFill="1" applyAlignment="1">
      <alignment horizontal="right" vertical="center"/>
    </xf>
    <xf numFmtId="0" fontId="13" fillId="4" borderId="0" xfId="0" applyFont="1" applyFill="1" applyAlignment="1">
      <alignment horizontal="right" vertical="center"/>
    </xf>
    <xf numFmtId="0" fontId="0" fillId="4" borderId="0" xfId="0" applyFill="1" applyAlignment="1">
      <alignment horizontal="center" vertical="center"/>
    </xf>
    <xf numFmtId="0" fontId="9" fillId="4" borderId="0" xfId="0" applyFont="1" applyFill="1" applyBorder="1" applyAlignment="1">
      <alignment horizontal="center" vertical="center"/>
    </xf>
    <xf numFmtId="0" fontId="0" fillId="4" borderId="0" xfId="0" applyFont="1" applyFill="1" applyBorder="1" applyAlignment="1">
      <alignment horizontal="center" vertical="center"/>
    </xf>
    <xf numFmtId="0" fontId="10" fillId="4" borderId="23" xfId="0" applyFont="1" applyFill="1" applyBorder="1" applyAlignment="1">
      <alignment horizontal="center" vertical="center"/>
    </xf>
    <xf numFmtId="0" fontId="10" fillId="4" borderId="24" xfId="0" applyFont="1" applyFill="1" applyBorder="1" applyAlignment="1">
      <alignment horizontal="center" vertical="center"/>
    </xf>
    <xf numFmtId="0" fontId="10" fillId="4" borderId="25" xfId="0" applyFont="1" applyFill="1" applyBorder="1" applyAlignment="1">
      <alignment horizontal="center" vertical="center"/>
    </xf>
    <xf numFmtId="0" fontId="10" fillId="4" borderId="26"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27" xfId="0" applyFont="1" applyFill="1" applyBorder="1" applyAlignment="1">
      <alignment horizontal="center" vertical="center"/>
    </xf>
    <xf numFmtId="178" fontId="12" fillId="4" borderId="0" xfId="0" applyNumberFormat="1" applyFont="1" applyFill="1" applyBorder="1" applyAlignment="1" applyProtection="1">
      <alignment horizontal="distributed" vertical="center"/>
      <protection locked="0"/>
    </xf>
    <xf numFmtId="0" fontId="12" fillId="4" borderId="0" xfId="0" applyFont="1" applyFill="1" applyBorder="1" applyAlignment="1">
      <alignment horizontal="center" vertical="distributed"/>
    </xf>
    <xf numFmtId="0" fontId="12" fillId="4" borderId="0" xfId="0" applyFont="1" applyFill="1" applyBorder="1" applyAlignment="1">
      <alignment horizontal="center" vertical="distributed" wrapText="1"/>
    </xf>
    <xf numFmtId="0" fontId="12" fillId="4" borderId="0" xfId="0" applyFont="1" applyFill="1" applyBorder="1" applyAlignment="1">
      <alignment horizontal="left" vertical="center"/>
    </xf>
    <xf numFmtId="0" fontId="12" fillId="4" borderId="26" xfId="0" applyFont="1" applyFill="1" applyBorder="1" applyAlignment="1">
      <alignment horizontal="center" vertical="center"/>
    </xf>
    <xf numFmtId="0" fontId="12" fillId="4" borderId="27" xfId="0" applyFont="1" applyFill="1" applyBorder="1" applyAlignment="1">
      <alignment horizontal="center" vertical="center"/>
    </xf>
    <xf numFmtId="0" fontId="12" fillId="4" borderId="0" xfId="0" applyFont="1" applyFill="1" applyBorder="1" applyAlignment="1">
      <alignment vertical="center" wrapText="1"/>
    </xf>
    <xf numFmtId="0" fontId="8" fillId="0" borderId="0" xfId="0" applyFont="1" applyAlignment="1">
      <alignment horizontal="right" vertical="center"/>
    </xf>
    <xf numFmtId="0" fontId="9" fillId="0" borderId="0" xfId="0" applyFont="1" applyAlignment="1">
      <alignment horizontal="center" vertical="center"/>
    </xf>
    <xf numFmtId="0" fontId="9" fillId="0" borderId="22" xfId="0" applyFont="1" applyBorder="1" applyAlignment="1">
      <alignment horizontal="center" vertical="center"/>
    </xf>
    <xf numFmtId="0" fontId="8" fillId="0" borderId="18" xfId="0" applyFont="1" applyBorder="1" applyAlignment="1">
      <alignment horizontal="center" vertical="center"/>
    </xf>
    <xf numFmtId="0" fontId="8" fillId="0" borderId="31" xfId="0" applyFont="1" applyBorder="1" applyAlignment="1">
      <alignment horizontal="center" vertical="center"/>
    </xf>
    <xf numFmtId="0" fontId="8" fillId="0" borderId="29" xfId="0" applyFont="1" applyBorder="1" applyAlignment="1">
      <alignment horizontal="distributed" vertical="center" wrapText="1"/>
    </xf>
    <xf numFmtId="0" fontId="8" fillId="0" borderId="22" xfId="0" applyFont="1" applyBorder="1" applyAlignment="1">
      <alignment horizontal="distributed" vertical="center" wrapText="1"/>
    </xf>
    <xf numFmtId="0" fontId="8" fillId="0" borderId="29" xfId="0" applyFont="1" applyBorder="1" applyAlignment="1">
      <alignment horizontal="center" vertical="center"/>
    </xf>
    <xf numFmtId="0" fontId="8" fillId="0" borderId="22" xfId="0" applyFont="1" applyBorder="1" applyAlignment="1">
      <alignment horizontal="center" vertical="center"/>
    </xf>
    <xf numFmtId="0" fontId="8" fillId="0" borderId="30" xfId="0" applyFont="1" applyBorder="1" applyAlignment="1">
      <alignment horizontal="center" vertical="center"/>
    </xf>
    <xf numFmtId="0" fontId="8" fillId="0" borderId="32" xfId="0" applyFont="1" applyBorder="1" applyAlignment="1">
      <alignment horizontal="center" vertical="center"/>
    </xf>
    <xf numFmtId="0" fontId="8" fillId="0" borderId="31" xfId="0" applyFont="1" applyBorder="1" applyAlignment="1">
      <alignment horizontal="center" vertical="center" wrapText="1"/>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8" fillId="0" borderId="40" xfId="0" applyFont="1" applyBorder="1" applyAlignment="1">
      <alignment horizontal="center" vertical="center"/>
    </xf>
    <xf numFmtId="0" fontId="8" fillId="0" borderId="0" xfId="0" applyFont="1" applyAlignment="1">
      <alignment horizontal="center" vertical="center"/>
    </xf>
    <xf numFmtId="0" fontId="8" fillId="0" borderId="39" xfId="0" applyFont="1" applyBorder="1" applyAlignment="1">
      <alignment horizontal="center" vertical="center"/>
    </xf>
    <xf numFmtId="0" fontId="8" fillId="0" borderId="33" xfId="0" applyFont="1" applyBorder="1" applyAlignment="1">
      <alignment horizontal="center" vertical="center"/>
    </xf>
    <xf numFmtId="0" fontId="8" fillId="0" borderId="1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8" fillId="0" borderId="31" xfId="0" applyFont="1" applyBorder="1" applyAlignment="1">
      <alignment horizontal="left" vertical="center" wrapText="1"/>
    </xf>
    <xf numFmtId="0" fontId="8" fillId="0" borderId="22" xfId="0" applyFont="1" applyBorder="1" applyAlignment="1">
      <alignment horizontal="left" vertical="center" wrapText="1"/>
    </xf>
    <xf numFmtId="0" fontId="8" fillId="0" borderId="32" xfId="0" applyFont="1" applyBorder="1" applyAlignment="1">
      <alignment horizontal="left" vertical="center" wrapText="1"/>
    </xf>
    <xf numFmtId="0" fontId="8" fillId="0" borderId="0" xfId="0" applyFont="1" applyAlignment="1">
      <alignment horizontal="left" vertical="center"/>
    </xf>
    <xf numFmtId="0" fontId="8" fillId="4" borderId="0" xfId="0" applyFont="1" applyFill="1" applyAlignment="1">
      <alignment horizontal="center" vertical="center"/>
    </xf>
    <xf numFmtId="0" fontId="8" fillId="4" borderId="0" xfId="0" applyFont="1" applyFill="1" applyAlignment="1">
      <alignment horizontal="left" vertical="center" wrapText="1"/>
    </xf>
    <xf numFmtId="0" fontId="8" fillId="4" borderId="0" xfId="0" applyFont="1" applyFill="1" applyAlignment="1" applyProtection="1">
      <alignment horizontal="center" vertical="center"/>
      <protection locked="0"/>
    </xf>
    <xf numFmtId="0" fontId="8" fillId="4" borderId="0" xfId="0" applyFont="1" applyFill="1" applyAlignment="1" applyProtection="1">
      <alignment horizontal="left" vertical="center"/>
      <protection locked="0"/>
    </xf>
    <xf numFmtId="0" fontId="8" fillId="4" borderId="0" xfId="0" applyFont="1" applyFill="1" applyAlignment="1">
      <alignment horizontal="left" vertical="center"/>
    </xf>
    <xf numFmtId="0" fontId="8" fillId="4" borderId="34" xfId="0" applyFont="1" applyFill="1" applyBorder="1" applyAlignment="1">
      <alignment horizontal="center" vertical="center"/>
    </xf>
    <xf numFmtId="0" fontId="8" fillId="4" borderId="35" xfId="0" applyFont="1" applyFill="1" applyBorder="1" applyAlignment="1">
      <alignment horizontal="center" vertical="center"/>
    </xf>
    <xf numFmtId="0" fontId="8" fillId="4" borderId="33" xfId="0" applyFont="1" applyFill="1" applyBorder="1" applyAlignment="1">
      <alignment horizontal="center" vertical="center"/>
    </xf>
    <xf numFmtId="0" fontId="8" fillId="4" borderId="34" xfId="0" applyFont="1" applyFill="1" applyBorder="1" applyAlignment="1">
      <alignment horizontal="center" vertical="center" wrapText="1"/>
    </xf>
    <xf numFmtId="0" fontId="8" fillId="4" borderId="35" xfId="0" applyFont="1" applyFill="1" applyBorder="1" applyAlignment="1">
      <alignment horizontal="center" vertical="center" wrapText="1"/>
    </xf>
    <xf numFmtId="0" fontId="8" fillId="4" borderId="34" xfId="0" applyFont="1" applyFill="1" applyBorder="1" applyAlignment="1">
      <alignment horizontal="distributed" vertical="center" wrapText="1"/>
    </xf>
    <xf numFmtId="0" fontId="8" fillId="4" borderId="33" xfId="0" applyFont="1" applyFill="1" applyBorder="1" applyAlignment="1">
      <alignment horizontal="distributed" vertical="center" wrapText="1"/>
    </xf>
    <xf numFmtId="0" fontId="8" fillId="4" borderId="35" xfId="0" applyFont="1" applyFill="1" applyBorder="1" applyAlignment="1">
      <alignment horizontal="distributed" vertical="center" wrapText="1"/>
    </xf>
    <xf numFmtId="0" fontId="8" fillId="4" borderId="34" xfId="0" applyFont="1" applyFill="1" applyBorder="1" applyAlignment="1" applyProtection="1">
      <alignment horizontal="center" vertical="center"/>
      <protection locked="0"/>
    </xf>
    <xf numFmtId="0" fontId="8" fillId="4" borderId="35" xfId="0" applyFont="1" applyFill="1" applyBorder="1" applyAlignment="1" applyProtection="1">
      <alignment horizontal="center" vertical="center"/>
      <protection locked="0"/>
    </xf>
    <xf numFmtId="0" fontId="8" fillId="4" borderId="34" xfId="0" applyFont="1" applyFill="1" applyBorder="1" applyAlignment="1" applyProtection="1">
      <alignment vertical="center" wrapText="1"/>
      <protection locked="0"/>
    </xf>
    <xf numFmtId="0" fontId="8" fillId="4" borderId="33" xfId="0" applyFont="1" applyFill="1" applyBorder="1" applyAlignment="1" applyProtection="1">
      <alignment vertical="center"/>
      <protection locked="0"/>
    </xf>
    <xf numFmtId="0" fontId="8" fillId="4" borderId="35" xfId="0" applyFont="1" applyFill="1" applyBorder="1" applyAlignment="1" applyProtection="1">
      <alignment vertical="center"/>
      <protection locked="0"/>
    </xf>
    <xf numFmtId="49" fontId="8" fillId="4" borderId="34" xfId="0" applyNumberFormat="1" applyFont="1" applyFill="1" applyBorder="1" applyAlignment="1" applyProtection="1">
      <alignment horizontal="right" vertical="center"/>
      <protection locked="0"/>
    </xf>
    <xf numFmtId="49" fontId="8" fillId="4" borderId="33" xfId="0" applyNumberFormat="1" applyFont="1" applyFill="1" applyBorder="1" applyAlignment="1" applyProtection="1">
      <alignment horizontal="right" vertical="center"/>
      <protection locked="0"/>
    </xf>
    <xf numFmtId="0" fontId="8" fillId="4" borderId="34" xfId="0" applyFont="1" applyFill="1" applyBorder="1" applyAlignment="1" applyProtection="1">
      <alignment vertical="center"/>
      <protection locked="0"/>
    </xf>
    <xf numFmtId="0" fontId="8" fillId="4" borderId="34" xfId="0" applyFont="1" applyFill="1" applyBorder="1" applyAlignment="1" applyProtection="1">
      <alignment horizontal="left" vertical="center"/>
      <protection locked="0"/>
    </xf>
    <xf numFmtId="0" fontId="8" fillId="4" borderId="33" xfId="0" applyFont="1" applyFill="1" applyBorder="1" applyAlignment="1" applyProtection="1">
      <alignment horizontal="left" vertical="center"/>
      <protection locked="0"/>
    </xf>
    <xf numFmtId="0" fontId="8" fillId="4" borderId="35" xfId="0" applyFont="1" applyFill="1" applyBorder="1" applyAlignment="1" applyProtection="1">
      <alignment horizontal="left" vertical="center"/>
      <protection locked="0"/>
    </xf>
    <xf numFmtId="0" fontId="8" fillId="0" borderId="29" xfId="0" applyFont="1" applyBorder="1" applyAlignment="1">
      <alignment horizontal="left" vertical="center"/>
    </xf>
    <xf numFmtId="0" fontId="4" fillId="4" borderId="26"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protection locked="0"/>
    </xf>
    <xf numFmtId="0" fontId="4" fillId="4" borderId="21" xfId="0" applyFont="1" applyFill="1" applyBorder="1" applyAlignment="1">
      <alignment horizontal="distributed" vertical="center"/>
    </xf>
    <xf numFmtId="0" fontId="4" fillId="4" borderId="11" xfId="0" applyFont="1" applyFill="1" applyBorder="1" applyAlignment="1">
      <alignment horizontal="distributed" vertical="center"/>
    </xf>
    <xf numFmtId="0" fontId="4" fillId="4" borderId="12" xfId="0" applyFont="1" applyFill="1" applyBorder="1" applyAlignment="1">
      <alignment horizontal="distributed" vertical="center"/>
    </xf>
    <xf numFmtId="0" fontId="21" fillId="4" borderId="11" xfId="0" applyFont="1" applyFill="1" applyBorder="1" applyProtection="1">
      <alignment vertical="center"/>
      <protection locked="0"/>
    </xf>
    <xf numFmtId="0" fontId="21" fillId="4" borderId="21" xfId="0" applyFont="1" applyFill="1" applyBorder="1" applyProtection="1">
      <alignment vertical="center"/>
      <protection locked="0"/>
    </xf>
    <xf numFmtId="0" fontId="21" fillId="4" borderId="12" xfId="0" applyFont="1" applyFill="1" applyBorder="1" applyProtection="1">
      <alignment vertical="center"/>
      <protection locked="0"/>
    </xf>
    <xf numFmtId="0" fontId="4" fillId="4" borderId="22" xfId="0" applyFont="1" applyFill="1" applyBorder="1" applyAlignment="1">
      <alignment horizontal="center" vertical="center"/>
    </xf>
    <xf numFmtId="49" fontId="4" fillId="4" borderId="11" xfId="0" applyNumberFormat="1" applyFont="1" applyFill="1" applyBorder="1" applyAlignment="1">
      <alignment horizontal="distributed" vertical="center" shrinkToFit="1"/>
    </xf>
    <xf numFmtId="49" fontId="4" fillId="4" borderId="21" xfId="0" applyNumberFormat="1" applyFont="1" applyFill="1" applyBorder="1" applyAlignment="1">
      <alignment horizontal="distributed" vertical="center" shrinkToFit="1"/>
    </xf>
    <xf numFmtId="49" fontId="4" fillId="4" borderId="12" xfId="0" applyNumberFormat="1" applyFont="1" applyFill="1" applyBorder="1" applyAlignment="1">
      <alignment horizontal="distributed" vertical="center" shrinkToFit="1"/>
    </xf>
    <xf numFmtId="0" fontId="4" fillId="4" borderId="0" xfId="0" applyFont="1" applyFill="1" applyAlignment="1" applyProtection="1">
      <alignment horizontal="center" vertical="center" shrinkToFit="1"/>
      <protection locked="0"/>
    </xf>
    <xf numFmtId="0" fontId="0" fillId="4" borderId="0" xfId="0" applyFill="1" applyProtection="1">
      <alignment vertical="center"/>
      <protection locked="0"/>
    </xf>
    <xf numFmtId="0" fontId="4" fillId="4" borderId="28" xfId="0" applyFont="1"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49" fontId="4" fillId="4" borderId="23" xfId="0" applyNumberFormat="1" applyFont="1" applyFill="1" applyBorder="1" applyAlignment="1">
      <alignment horizontal="distributed" vertical="center"/>
    </xf>
    <xf numFmtId="49" fontId="4" fillId="4" borderId="36" xfId="0" applyNumberFormat="1" applyFont="1" applyFill="1" applyBorder="1" applyAlignment="1">
      <alignment horizontal="distributed" vertical="center"/>
    </xf>
    <xf numFmtId="49" fontId="4" fillId="4" borderId="24" xfId="0" applyNumberFormat="1" applyFont="1" applyFill="1" applyBorder="1" applyAlignment="1">
      <alignment horizontal="distributed" vertical="center"/>
    </xf>
    <xf numFmtId="49" fontId="4" fillId="4" borderId="28" xfId="0" applyNumberFormat="1" applyFont="1" applyFill="1" applyBorder="1" applyAlignment="1">
      <alignment horizontal="distributed" vertical="center"/>
    </xf>
    <xf numFmtId="0" fontId="4" fillId="4" borderId="25" xfId="0" applyFont="1" applyFill="1" applyBorder="1" applyAlignment="1">
      <alignment horizontal="distributed" vertical="center"/>
    </xf>
    <xf numFmtId="0" fontId="4" fillId="4" borderId="37" xfId="0" applyFont="1" applyFill="1" applyBorder="1" applyAlignment="1">
      <alignment horizontal="distributed" vertical="center"/>
    </xf>
    <xf numFmtId="0" fontId="4" fillId="4" borderId="0" xfId="0" applyFont="1" applyFill="1" applyAlignment="1">
      <alignment horizontal="center" vertical="center" shrinkToFit="1"/>
    </xf>
    <xf numFmtId="0" fontId="0" fillId="4" borderId="0" xfId="0" applyFill="1" applyAlignment="1">
      <alignment vertical="center" shrinkToFit="1"/>
    </xf>
    <xf numFmtId="0" fontId="21" fillId="4" borderId="23" xfId="0" applyFont="1" applyFill="1" applyBorder="1" applyAlignment="1">
      <alignment horizontal="center" vertical="center" shrinkToFit="1"/>
    </xf>
    <xf numFmtId="0" fontId="21" fillId="4" borderId="25" xfId="0" applyFont="1" applyFill="1" applyBorder="1" applyAlignment="1">
      <alignment horizontal="center" vertical="center" shrinkToFit="1"/>
    </xf>
    <xf numFmtId="0" fontId="4" fillId="4" borderId="28" xfId="0" applyFont="1" applyFill="1" applyBorder="1" applyAlignment="1">
      <alignment horizontal="center" vertical="center"/>
    </xf>
    <xf numFmtId="0" fontId="0" fillId="4" borderId="28" xfId="0" applyFill="1" applyBorder="1" applyAlignment="1">
      <alignment horizontal="center" vertical="center"/>
    </xf>
    <xf numFmtId="0" fontId="21" fillId="4" borderId="23" xfId="0" applyFont="1" applyFill="1" applyBorder="1" applyAlignment="1" applyProtection="1">
      <alignment horizontal="left" vertical="center"/>
      <protection locked="0"/>
    </xf>
    <xf numFmtId="0" fontId="21" fillId="4" borderId="25" xfId="0" applyFont="1" applyFill="1" applyBorder="1" applyAlignment="1" applyProtection="1">
      <alignment horizontal="left" vertical="center"/>
      <protection locked="0"/>
    </xf>
    <xf numFmtId="49" fontId="4" fillId="4" borderId="24" xfId="0" applyNumberFormat="1" applyFont="1" applyFill="1" applyBorder="1" applyAlignment="1">
      <alignment horizontal="distributed" vertical="center" shrinkToFit="1"/>
    </xf>
    <xf numFmtId="38" fontId="4" fillId="4" borderId="23" xfId="2" applyFont="1" applyFill="1" applyBorder="1" applyAlignment="1" applyProtection="1">
      <alignment vertical="center"/>
      <protection locked="0"/>
    </xf>
    <xf numFmtId="38" fontId="4" fillId="4" borderId="24" xfId="2" applyFont="1" applyFill="1" applyBorder="1" applyAlignment="1" applyProtection="1">
      <alignment vertical="center"/>
      <protection locked="0"/>
    </xf>
    <xf numFmtId="0" fontId="4" fillId="4" borderId="23" xfId="0" applyFont="1" applyFill="1" applyBorder="1" applyAlignment="1">
      <alignment horizontal="center" vertical="center" shrinkToFit="1"/>
    </xf>
    <xf numFmtId="0" fontId="4" fillId="4" borderId="24" xfId="0" applyFont="1" applyFill="1" applyBorder="1" applyAlignment="1">
      <alignment horizontal="center" vertical="center" shrinkToFit="1"/>
    </xf>
    <xf numFmtId="0" fontId="4" fillId="4" borderId="25" xfId="0" applyFont="1" applyFill="1" applyBorder="1" applyAlignment="1">
      <alignment horizontal="center" vertical="center" shrinkToFit="1"/>
    </xf>
    <xf numFmtId="0" fontId="4" fillId="4" borderId="36" xfId="0" applyFont="1" applyFill="1" applyBorder="1" applyAlignment="1">
      <alignment horizontal="center" vertical="center" shrinkToFit="1"/>
    </xf>
    <xf numFmtId="0" fontId="4" fillId="4" borderId="28" xfId="0" applyFont="1" applyFill="1" applyBorder="1" applyAlignment="1">
      <alignment horizontal="center" vertical="center" shrinkToFit="1"/>
    </xf>
    <xf numFmtId="0" fontId="4" fillId="4" borderId="37" xfId="0" applyFont="1" applyFill="1" applyBorder="1" applyAlignment="1">
      <alignment horizontal="center" vertical="center" shrinkToFit="1"/>
    </xf>
    <xf numFmtId="0" fontId="4" fillId="4" borderId="23" xfId="0" applyFont="1" applyFill="1" applyBorder="1" applyAlignment="1" applyProtection="1">
      <alignment horizontal="right" vertical="center" shrinkToFit="1"/>
      <protection locked="0"/>
    </xf>
    <xf numFmtId="0" fontId="4" fillId="4" borderId="24" xfId="0" applyFont="1" applyFill="1" applyBorder="1" applyAlignment="1" applyProtection="1">
      <alignment horizontal="right" vertical="center" shrinkToFit="1"/>
      <protection locked="0"/>
    </xf>
    <xf numFmtId="0" fontId="4" fillId="4" borderId="36" xfId="0" applyFont="1" applyFill="1" applyBorder="1" applyAlignment="1" applyProtection="1">
      <alignment horizontal="right" vertical="center" shrinkToFit="1"/>
      <protection locked="0"/>
    </xf>
    <xf numFmtId="0" fontId="4" fillId="4" borderId="28" xfId="0" applyFont="1" applyFill="1" applyBorder="1" applyAlignment="1" applyProtection="1">
      <alignment horizontal="right" vertical="center" shrinkToFit="1"/>
      <protection locked="0"/>
    </xf>
    <xf numFmtId="38" fontId="21" fillId="4" borderId="11" xfId="2" applyFont="1" applyFill="1" applyBorder="1" applyAlignment="1" applyProtection="1">
      <alignment horizontal="center" vertical="center"/>
      <protection locked="0"/>
    </xf>
    <xf numFmtId="38" fontId="21" fillId="4" borderId="21" xfId="2" applyFont="1" applyFill="1" applyBorder="1" applyAlignment="1" applyProtection="1">
      <alignment horizontal="center" vertical="center"/>
      <protection locked="0"/>
    </xf>
    <xf numFmtId="38" fontId="21" fillId="4" borderId="12" xfId="2" applyFont="1" applyFill="1" applyBorder="1" applyAlignment="1" applyProtection="1">
      <alignment horizontal="center" vertical="center"/>
      <protection locked="0"/>
    </xf>
    <xf numFmtId="49" fontId="4" fillId="4" borderId="28" xfId="0" applyNumberFormat="1" applyFont="1" applyFill="1" applyBorder="1" applyAlignment="1">
      <alignment horizontal="distributed" vertical="center" shrinkToFit="1"/>
    </xf>
    <xf numFmtId="38" fontId="4" fillId="4" borderId="36" xfId="0" applyNumberFormat="1" applyFont="1" applyFill="1" applyBorder="1" applyProtection="1">
      <alignment vertical="center"/>
      <protection locked="0"/>
    </xf>
    <xf numFmtId="0" fontId="4" fillId="4" borderId="28" xfId="0" applyFont="1" applyFill="1" applyBorder="1" applyProtection="1">
      <alignment vertical="center"/>
      <protection locked="0"/>
    </xf>
    <xf numFmtId="0" fontId="21" fillId="4" borderId="11" xfId="0" applyFont="1" applyFill="1" applyBorder="1" applyAlignment="1">
      <alignment horizontal="center" vertical="center" shrinkToFit="1"/>
    </xf>
    <xf numFmtId="0" fontId="21" fillId="4" borderId="12" xfId="0" applyFont="1" applyFill="1" applyBorder="1" applyAlignment="1">
      <alignment horizontal="center" vertical="center" shrinkToFit="1"/>
    </xf>
    <xf numFmtId="0" fontId="0" fillId="4" borderId="0" xfId="0" applyFill="1" applyAlignment="1" applyProtection="1">
      <alignment vertical="center" shrinkToFit="1"/>
      <protection locked="0"/>
    </xf>
    <xf numFmtId="0" fontId="0" fillId="0" borderId="12" xfId="0" applyBorder="1" applyAlignment="1">
      <alignment horizontal="center" vertical="center"/>
    </xf>
    <xf numFmtId="0" fontId="8" fillId="4" borderId="18" xfId="0" applyFont="1" applyFill="1" applyBorder="1" applyAlignment="1">
      <alignment horizontal="center" vertical="center"/>
    </xf>
    <xf numFmtId="0" fontId="8" fillId="4" borderId="29" xfId="0" applyFont="1" applyFill="1" applyBorder="1" applyAlignment="1">
      <alignment horizontal="center" vertical="center"/>
    </xf>
    <xf numFmtId="0" fontId="8" fillId="4" borderId="30" xfId="0" applyFont="1" applyFill="1" applyBorder="1" applyAlignment="1">
      <alignment horizontal="center" vertical="center"/>
    </xf>
    <xf numFmtId="0" fontId="8" fillId="4" borderId="31" xfId="0" applyFont="1" applyFill="1" applyBorder="1" applyAlignment="1">
      <alignment horizontal="center" vertical="center"/>
    </xf>
    <xf numFmtId="0" fontId="8" fillId="4" borderId="22" xfId="0" applyFont="1" applyFill="1" applyBorder="1" applyAlignment="1">
      <alignment horizontal="center" vertical="center"/>
    </xf>
    <xf numFmtId="0" fontId="8" fillId="4" borderId="32" xfId="0" applyFont="1" applyFill="1" applyBorder="1" applyAlignment="1">
      <alignment horizontal="center" vertical="center"/>
    </xf>
    <xf numFmtId="0" fontId="8" fillId="4" borderId="17" xfId="0" applyFont="1" applyFill="1" applyBorder="1" applyAlignment="1">
      <alignment horizontal="center" vertical="center"/>
    </xf>
    <xf numFmtId="0" fontId="5" fillId="4" borderId="17" xfId="0" applyFont="1" applyFill="1" applyBorder="1" applyAlignment="1">
      <alignment horizontal="center" vertical="center" wrapText="1"/>
    </xf>
    <xf numFmtId="0" fontId="8" fillId="4" borderId="40" xfId="0" applyFont="1" applyFill="1" applyBorder="1" applyAlignment="1">
      <alignment horizontal="left" vertical="center"/>
    </xf>
    <xf numFmtId="0" fontId="8" fillId="4" borderId="39" xfId="0" applyFont="1" applyFill="1" applyBorder="1" applyAlignment="1">
      <alignment horizontal="left" vertical="center"/>
    </xf>
    <xf numFmtId="0" fontId="8" fillId="4" borderId="31" xfId="0" applyFont="1" applyFill="1" applyBorder="1" applyAlignment="1">
      <alignment horizontal="left" vertical="center" wrapText="1"/>
    </xf>
    <xf numFmtId="0" fontId="8" fillId="4" borderId="22" xfId="0" applyFont="1" applyFill="1" applyBorder="1" applyAlignment="1">
      <alignment horizontal="left" vertical="center"/>
    </xf>
    <xf numFmtId="0" fontId="8" fillId="4" borderId="32" xfId="0" applyFont="1" applyFill="1" applyBorder="1" applyAlignment="1">
      <alignment horizontal="left" vertical="center"/>
    </xf>
    <xf numFmtId="0" fontId="8" fillId="4" borderId="18" xfId="0" applyFont="1" applyFill="1" applyBorder="1" applyAlignment="1">
      <alignment horizontal="left" vertical="center"/>
    </xf>
    <xf numFmtId="0" fontId="8" fillId="4" borderId="29" xfId="0" applyFont="1" applyFill="1" applyBorder="1" applyAlignment="1">
      <alignment horizontal="left" vertical="center"/>
    </xf>
    <xf numFmtId="0" fontId="8" fillId="4" borderId="30" xfId="0" applyFont="1" applyFill="1" applyBorder="1" applyAlignment="1">
      <alignment horizontal="left" vertical="center"/>
    </xf>
    <xf numFmtId="0" fontId="14" fillId="4" borderId="42" xfId="0" applyFont="1" applyFill="1" applyBorder="1" applyAlignment="1">
      <alignment horizontal="left" vertical="center" wrapText="1"/>
    </xf>
    <xf numFmtId="0" fontId="14" fillId="4" borderId="43" xfId="0" applyFont="1" applyFill="1" applyBorder="1" applyAlignment="1">
      <alignment horizontal="left" vertical="center" wrapText="1"/>
    </xf>
    <xf numFmtId="0" fontId="14" fillId="4" borderId="41" xfId="0" applyFont="1" applyFill="1" applyBorder="1" applyAlignment="1">
      <alignment horizontal="left" vertical="center" wrapText="1"/>
    </xf>
    <xf numFmtId="0" fontId="14" fillId="4" borderId="18" xfId="0" applyFont="1" applyFill="1" applyBorder="1" applyAlignment="1">
      <alignment vertical="center" wrapText="1"/>
    </xf>
    <xf numFmtId="0" fontId="14" fillId="4" borderId="30" xfId="0" applyFont="1" applyFill="1" applyBorder="1" applyAlignment="1">
      <alignment vertical="center" wrapText="1"/>
    </xf>
    <xf numFmtId="0" fontId="14" fillId="4" borderId="40" xfId="0" applyFont="1" applyFill="1" applyBorder="1" applyAlignment="1">
      <alignment vertical="center" wrapText="1"/>
    </xf>
    <xf numFmtId="0" fontId="14" fillId="4" borderId="39" xfId="0" applyFont="1" applyFill="1" applyBorder="1" applyAlignment="1">
      <alignment vertical="center" wrapText="1"/>
    </xf>
    <xf numFmtId="0" fontId="14" fillId="4" borderId="31" xfId="0" applyFont="1" applyFill="1" applyBorder="1" applyAlignment="1">
      <alignment vertical="center" wrapText="1"/>
    </xf>
    <xf numFmtId="0" fontId="14" fillId="4" borderId="32" xfId="0" applyFont="1" applyFill="1" applyBorder="1" applyAlignment="1">
      <alignment vertical="center" wrapText="1"/>
    </xf>
    <xf numFmtId="0" fontId="14" fillId="4" borderId="42" xfId="0" applyFont="1" applyFill="1" applyBorder="1" applyAlignment="1">
      <alignment horizontal="center" vertical="center" wrapText="1"/>
    </xf>
    <xf numFmtId="0" fontId="14" fillId="4" borderId="43"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5" fillId="4" borderId="30" xfId="0" applyFont="1" applyFill="1" applyBorder="1" applyAlignment="1">
      <alignment horizontal="center" vertical="center" wrapText="1"/>
    </xf>
    <xf numFmtId="0" fontId="5" fillId="4" borderId="40" xfId="0" applyFont="1" applyFill="1" applyBorder="1" applyAlignment="1">
      <alignment horizontal="center" vertical="center" wrapText="1"/>
    </xf>
    <xf numFmtId="0" fontId="5" fillId="4" borderId="39" xfId="0" applyFont="1" applyFill="1" applyBorder="1" applyAlignment="1">
      <alignment horizontal="center" vertical="center" wrapText="1"/>
    </xf>
    <xf numFmtId="0" fontId="5" fillId="4" borderId="31" xfId="0" applyFont="1" applyFill="1" applyBorder="1" applyAlignment="1">
      <alignment horizontal="center" vertical="center" wrapText="1"/>
    </xf>
    <xf numFmtId="0" fontId="5" fillId="4" borderId="32" xfId="0" applyFont="1" applyFill="1" applyBorder="1" applyAlignment="1">
      <alignment horizontal="center" vertical="center" wrapText="1"/>
    </xf>
    <xf numFmtId="176" fontId="5" fillId="4" borderId="17" xfId="0" applyNumberFormat="1" applyFont="1" applyFill="1" applyBorder="1" applyAlignment="1">
      <alignment horizontal="center" vertical="center" wrapText="1"/>
    </xf>
    <xf numFmtId="0" fontId="14" fillId="4" borderId="18" xfId="0" applyFont="1" applyFill="1" applyBorder="1" applyAlignment="1">
      <alignment horizontal="center" vertical="center" wrapText="1"/>
    </xf>
    <xf numFmtId="0" fontId="14" fillId="4" borderId="30" xfId="0" applyFont="1" applyFill="1" applyBorder="1" applyAlignment="1">
      <alignment horizontal="center" vertical="center" wrapText="1"/>
    </xf>
    <xf numFmtId="0" fontId="14" fillId="4" borderId="40" xfId="0" applyFont="1" applyFill="1" applyBorder="1" applyAlignment="1">
      <alignment horizontal="center" vertical="center" wrapText="1"/>
    </xf>
    <xf numFmtId="0" fontId="14" fillId="4" borderId="39" xfId="0" applyFont="1" applyFill="1" applyBorder="1" applyAlignment="1">
      <alignment horizontal="center" vertical="center" wrapText="1"/>
    </xf>
    <xf numFmtId="0" fontId="14" fillId="4" borderId="31" xfId="0" applyFont="1" applyFill="1" applyBorder="1" applyAlignment="1">
      <alignment horizontal="center" vertical="center" wrapText="1"/>
    </xf>
    <xf numFmtId="0" fontId="14" fillId="4" borderId="32" xfId="0" applyFont="1" applyFill="1" applyBorder="1" applyAlignment="1">
      <alignment horizontal="center" vertical="center" wrapText="1"/>
    </xf>
    <xf numFmtId="0" fontId="8" fillId="4" borderId="31" xfId="0" applyNumberFormat="1" applyFont="1" applyFill="1" applyBorder="1" applyAlignment="1">
      <alignment horizontal="left" vertical="center"/>
    </xf>
    <xf numFmtId="0" fontId="8" fillId="4" borderId="22" xfId="0" applyNumberFormat="1" applyFont="1" applyFill="1" applyBorder="1" applyAlignment="1">
      <alignment horizontal="left" vertical="center"/>
    </xf>
    <xf numFmtId="0" fontId="8" fillId="4" borderId="32" xfId="0" applyNumberFormat="1" applyFont="1" applyFill="1" applyBorder="1" applyAlignment="1">
      <alignment horizontal="left" vertical="center"/>
    </xf>
    <xf numFmtId="0" fontId="8" fillId="4" borderId="43" xfId="0" applyFont="1" applyFill="1" applyBorder="1" applyAlignment="1">
      <alignment horizontal="left" vertical="center" wrapText="1"/>
    </xf>
    <xf numFmtId="0" fontId="8" fillId="4" borderId="41" xfId="0" applyFont="1" applyFill="1" applyBorder="1" applyAlignment="1">
      <alignment horizontal="left" vertical="center" wrapText="1"/>
    </xf>
    <xf numFmtId="0" fontId="8" fillId="4" borderId="18" xfId="0" applyFont="1" applyFill="1" applyBorder="1" applyAlignment="1">
      <alignment horizontal="center" vertical="center" wrapText="1"/>
    </xf>
    <xf numFmtId="0" fontId="8" fillId="4" borderId="30" xfId="0" applyFont="1" applyFill="1" applyBorder="1" applyAlignment="1">
      <alignment horizontal="center" vertical="center" wrapText="1"/>
    </xf>
    <xf numFmtId="0" fontId="8" fillId="4" borderId="40" xfId="0" applyFont="1" applyFill="1" applyBorder="1" applyAlignment="1">
      <alignment horizontal="center" vertical="center" wrapText="1"/>
    </xf>
    <xf numFmtId="0" fontId="8" fillId="4" borderId="39" xfId="0" applyFont="1" applyFill="1" applyBorder="1" applyAlignment="1">
      <alignment horizontal="center" vertical="center" wrapText="1"/>
    </xf>
    <xf numFmtId="0" fontId="8" fillId="4" borderId="31" xfId="0" applyFont="1" applyFill="1" applyBorder="1" applyAlignment="1">
      <alignment horizontal="center" vertical="center" wrapText="1"/>
    </xf>
    <xf numFmtId="0" fontId="8" fillId="4" borderId="32" xfId="0" applyFont="1" applyFill="1" applyBorder="1" applyAlignment="1">
      <alignment horizontal="center" vertical="center" wrapText="1"/>
    </xf>
    <xf numFmtId="0" fontId="3" fillId="4" borderId="17" xfId="0" applyFont="1" applyFill="1" applyBorder="1" applyAlignment="1">
      <alignment horizontal="center" vertical="center" wrapText="1"/>
    </xf>
    <xf numFmtId="176" fontId="3" fillId="4" borderId="17" xfId="0" applyNumberFormat="1" applyFont="1" applyFill="1" applyBorder="1" applyAlignment="1">
      <alignment horizontal="center" vertical="center" wrapText="1"/>
    </xf>
    <xf numFmtId="0" fontId="8" fillId="4" borderId="31" xfId="0" applyFont="1" applyFill="1" applyBorder="1" applyAlignment="1">
      <alignment horizontal="left" vertical="center"/>
    </xf>
    <xf numFmtId="49" fontId="14" fillId="4" borderId="17" xfId="0" applyNumberFormat="1" applyFont="1" applyFill="1" applyBorder="1" applyAlignment="1">
      <alignment horizontal="left" vertical="center" wrapText="1"/>
    </xf>
    <xf numFmtId="0" fontId="3" fillId="4" borderId="42" xfId="0" applyFont="1" applyFill="1" applyBorder="1" applyAlignment="1">
      <alignment horizontal="center" vertical="center" wrapText="1"/>
    </xf>
    <xf numFmtId="176" fontId="3" fillId="4" borderId="42" xfId="0" applyNumberFormat="1" applyFont="1" applyFill="1" applyBorder="1" applyAlignment="1">
      <alignment horizontal="center" vertical="center" wrapText="1"/>
    </xf>
    <xf numFmtId="0" fontId="8" fillId="4" borderId="40" xfId="0" applyFont="1" applyFill="1" applyBorder="1" applyAlignment="1">
      <alignment horizontal="center" vertical="center"/>
    </xf>
    <xf numFmtId="0" fontId="8" fillId="4" borderId="39" xfId="0" applyFont="1" applyFill="1" applyBorder="1" applyAlignment="1">
      <alignment horizontal="center" vertical="center"/>
    </xf>
    <xf numFmtId="0" fontId="8" fillId="4" borderId="0" xfId="0" applyFont="1" applyFill="1">
      <alignment vertical="center"/>
    </xf>
    <xf numFmtId="49" fontId="8" fillId="4" borderId="0" xfId="0" applyNumberFormat="1" applyFont="1" applyFill="1" applyAlignment="1">
      <alignment horizontal="left" vertical="center"/>
    </xf>
    <xf numFmtId="49" fontId="8" fillId="4" borderId="0" xfId="0" applyNumberFormat="1" applyFont="1" applyFill="1" applyAlignment="1">
      <alignment horizontal="left" vertical="center" wrapText="1"/>
    </xf>
    <xf numFmtId="0" fontId="8" fillId="0" borderId="29" xfId="0" applyFont="1" applyBorder="1" applyAlignment="1">
      <alignment horizontal="distributed" vertical="center"/>
    </xf>
    <xf numFmtId="0" fontId="8" fillId="0" borderId="22" xfId="0" applyFont="1" applyBorder="1" applyAlignment="1">
      <alignment horizontal="distributed" vertical="center"/>
    </xf>
    <xf numFmtId="0" fontId="8" fillId="0" borderId="18" xfId="0" applyFont="1" applyBorder="1" applyAlignment="1">
      <alignment horizontal="left" vertical="center"/>
    </xf>
    <xf numFmtId="0" fontId="8" fillId="0" borderId="30" xfId="0" applyFont="1" applyBorder="1" applyAlignment="1">
      <alignment horizontal="left" vertical="center"/>
    </xf>
    <xf numFmtId="0" fontId="8" fillId="0" borderId="22" xfId="0" applyFont="1" applyBorder="1" applyAlignment="1">
      <alignment horizontal="left" vertical="center"/>
    </xf>
    <xf numFmtId="0" fontId="8" fillId="0" borderId="32" xfId="0" applyFont="1" applyBorder="1" applyAlignment="1">
      <alignment horizontal="left" vertical="center"/>
    </xf>
    <xf numFmtId="58" fontId="8" fillId="0" borderId="18" xfId="0" quotePrefix="1" applyNumberFormat="1" applyFont="1" applyBorder="1" applyAlignment="1">
      <alignment horizontal="center" vertical="center"/>
    </xf>
    <xf numFmtId="0" fontId="8" fillId="0" borderId="22" xfId="0" applyFont="1" applyBorder="1" applyAlignment="1">
      <alignment horizontal="center" vertical="center" wrapText="1"/>
    </xf>
    <xf numFmtId="0" fontId="8" fillId="0" borderId="32" xfId="0" applyFont="1" applyBorder="1" applyAlignment="1">
      <alignment horizontal="center" vertical="center" wrapText="1"/>
    </xf>
    <xf numFmtId="0" fontId="17" fillId="0" borderId="34" xfId="0" applyFont="1" applyBorder="1" applyAlignment="1">
      <alignment horizontal="center" vertical="center"/>
    </xf>
    <xf numFmtId="0" fontId="17" fillId="0" borderId="35" xfId="0" applyFont="1" applyBorder="1" applyAlignment="1">
      <alignment horizontal="center" vertical="center"/>
    </xf>
    <xf numFmtId="0" fontId="17" fillId="0" borderId="18" xfId="0" applyFont="1" applyBorder="1" applyAlignment="1">
      <alignment horizontal="left" vertical="center" wrapText="1"/>
    </xf>
    <xf numFmtId="0" fontId="17" fillId="0" borderId="29" xfId="0" applyFont="1" applyBorder="1" applyAlignment="1">
      <alignment horizontal="left" vertical="center" wrapText="1"/>
    </xf>
    <xf numFmtId="0" fontId="17" fillId="0" borderId="30" xfId="0" applyFont="1" applyBorder="1" applyAlignment="1">
      <alignment horizontal="left" vertical="center" wrapText="1"/>
    </xf>
    <xf numFmtId="0" fontId="17" fillId="0" borderId="31" xfId="0" applyFont="1" applyBorder="1" applyAlignment="1">
      <alignment horizontal="left" vertical="center" wrapText="1"/>
    </xf>
    <xf numFmtId="0" fontId="17" fillId="0" borderId="22" xfId="0" applyFont="1" applyBorder="1" applyAlignment="1">
      <alignment horizontal="left" vertical="center" wrapText="1"/>
    </xf>
    <xf numFmtId="0" fontId="17" fillId="0" borderId="32" xfId="0" applyFont="1" applyBorder="1" applyAlignment="1">
      <alignment horizontal="left" vertical="center" wrapText="1"/>
    </xf>
    <xf numFmtId="0" fontId="8" fillId="0" borderId="0" xfId="0" applyFont="1" applyAlignment="1">
      <alignment vertical="top" wrapText="1"/>
    </xf>
    <xf numFmtId="0" fontId="17" fillId="0" borderId="39" xfId="0" applyFont="1" applyBorder="1" applyAlignment="1">
      <alignment horizontal="center" vertical="center"/>
    </xf>
    <xf numFmtId="0" fontId="17" fillId="0" borderId="32" xfId="0" applyFont="1" applyBorder="1" applyAlignment="1">
      <alignment horizontal="center" vertical="center"/>
    </xf>
    <xf numFmtId="0" fontId="8" fillId="0" borderId="0" xfId="0" applyFont="1" applyAlignment="1">
      <alignment horizontal="distributed" vertical="center"/>
    </xf>
    <xf numFmtId="0" fontId="17" fillId="0" borderId="18"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30" xfId="0" applyFont="1" applyBorder="1" applyAlignment="1">
      <alignment horizontal="center" vertical="center" wrapText="1"/>
    </xf>
    <xf numFmtId="0" fontId="17" fillId="0" borderId="31"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32" xfId="0" applyFont="1" applyBorder="1" applyAlignment="1">
      <alignment horizontal="center" vertical="center" wrapText="1"/>
    </xf>
    <xf numFmtId="0" fontId="8" fillId="0" borderId="0" xfId="0" applyFont="1" applyAlignment="1">
      <alignment horizontal="distributed" vertical="center" wrapText="1"/>
    </xf>
    <xf numFmtId="0" fontId="17" fillId="0" borderId="40" xfId="0" applyFont="1" applyBorder="1" applyAlignment="1">
      <alignment horizontal="center" vertical="center"/>
    </xf>
    <xf numFmtId="0" fontId="17" fillId="0" borderId="31" xfId="0" applyFont="1" applyBorder="1" applyAlignment="1">
      <alignment horizontal="center" vertical="center"/>
    </xf>
    <xf numFmtId="0" fontId="17" fillId="0" borderId="18" xfId="0" applyFont="1" applyBorder="1" applyAlignment="1">
      <alignment horizontal="center" vertical="center"/>
    </xf>
    <xf numFmtId="0" fontId="17" fillId="0" borderId="30" xfId="0" applyFont="1" applyBorder="1" applyAlignment="1">
      <alignment horizontal="center" vertical="center"/>
    </xf>
    <xf numFmtId="0" fontId="8" fillId="0" borderId="0" xfId="0" applyFont="1" applyAlignment="1">
      <alignment horizontal="left" vertical="top" wrapText="1"/>
    </xf>
    <xf numFmtId="0" fontId="17" fillId="0" borderId="0" xfId="0" applyFont="1" applyAlignment="1">
      <alignment horizontal="left" vertical="center"/>
    </xf>
    <xf numFmtId="0" fontId="4" fillId="4" borderId="22" xfId="0" applyFont="1" applyFill="1" applyBorder="1" applyAlignment="1">
      <alignment horizontal="center" vertical="center" shrinkToFit="1"/>
    </xf>
    <xf numFmtId="0" fontId="4" fillId="4" borderId="0" xfId="0" applyFont="1" applyFill="1" applyAlignment="1">
      <alignment horizontal="distributed" vertical="center"/>
    </xf>
    <xf numFmtId="0" fontId="4" fillId="4" borderId="22" xfId="0" applyFont="1" applyFill="1" applyBorder="1" applyProtection="1">
      <alignment vertical="center"/>
      <protection locked="0"/>
    </xf>
    <xf numFmtId="0" fontId="4" fillId="4" borderId="33" xfId="0" applyFont="1" applyFill="1" applyBorder="1" applyProtection="1">
      <alignment vertical="center"/>
      <protection locked="0"/>
    </xf>
    <xf numFmtId="0" fontId="4" fillId="4" borderId="0" xfId="0" applyFont="1" applyFill="1" applyAlignment="1">
      <alignment horizontal="right" vertical="center" shrinkToFit="1"/>
    </xf>
    <xf numFmtId="0" fontId="4" fillId="4" borderId="33" xfId="0" applyFont="1" applyFill="1" applyBorder="1" applyAlignment="1" applyProtection="1">
      <alignment horizontal="right" vertical="center"/>
      <protection locked="0"/>
    </xf>
    <xf numFmtId="49" fontId="11" fillId="4" borderId="11" xfId="0" applyNumberFormat="1" applyFont="1" applyFill="1" applyBorder="1" applyAlignment="1">
      <alignment horizontal="distributed" vertical="center" wrapText="1"/>
    </xf>
    <xf numFmtId="49" fontId="11" fillId="4" borderId="21" xfId="0" applyNumberFormat="1" applyFont="1" applyFill="1" applyBorder="1" applyAlignment="1">
      <alignment horizontal="distributed" vertical="center"/>
    </xf>
    <xf numFmtId="49" fontId="11" fillId="4" borderId="12" xfId="0" applyNumberFormat="1" applyFont="1" applyFill="1" applyBorder="1" applyAlignment="1">
      <alignment horizontal="distributed" vertical="center"/>
    </xf>
    <xf numFmtId="0" fontId="23" fillId="4" borderId="0" xfId="0" applyFont="1" applyFill="1" applyAlignment="1">
      <alignment horizontal="center"/>
    </xf>
    <xf numFmtId="0" fontId="29" fillId="4" borderId="0" xfId="0" applyFont="1" applyFill="1" applyAlignment="1">
      <alignment horizontal="center" wrapText="1"/>
    </xf>
    <xf numFmtId="0" fontId="11" fillId="4" borderId="11" xfId="0" applyFont="1" applyFill="1" applyBorder="1" applyAlignment="1" applyProtection="1">
      <alignment horizontal="center" vertical="center"/>
      <protection locked="0"/>
    </xf>
    <xf numFmtId="0" fontId="11" fillId="4" borderId="21"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4" fillId="4" borderId="11" xfId="0" applyFont="1" applyFill="1" applyBorder="1" applyAlignment="1" applyProtection="1">
      <alignment horizontal="center" vertical="center" shrinkToFit="1"/>
      <protection locked="0"/>
    </xf>
    <xf numFmtId="0" fontId="4" fillId="4" borderId="21" xfId="0" applyFont="1" applyFill="1" applyBorder="1" applyAlignment="1" applyProtection="1">
      <alignment horizontal="center" vertical="center" shrinkToFit="1"/>
      <protection locked="0"/>
    </xf>
    <xf numFmtId="0" fontId="4" fillId="4" borderId="12" xfId="0" applyFont="1" applyFill="1" applyBorder="1" applyAlignment="1" applyProtection="1">
      <alignment horizontal="center" vertical="center" shrinkToFit="1"/>
      <protection locked="0"/>
    </xf>
    <xf numFmtId="0" fontId="3" fillId="4" borderId="21" xfId="0" applyFont="1" applyFill="1" applyBorder="1" applyAlignment="1" applyProtection="1">
      <alignment horizontal="left" vertical="center" shrinkToFit="1"/>
      <protection locked="0"/>
    </xf>
    <xf numFmtId="0" fontId="3" fillId="4" borderId="21" xfId="0" applyFont="1" applyFill="1" applyBorder="1" applyAlignment="1" applyProtection="1">
      <alignment horizontal="right" vertical="center" shrinkToFit="1"/>
      <protection locked="0"/>
    </xf>
    <xf numFmtId="0" fontId="3" fillId="4" borderId="12" xfId="0" applyFont="1" applyFill="1" applyBorder="1" applyAlignment="1" applyProtection="1">
      <alignment horizontal="right" vertical="center" shrinkToFit="1"/>
      <protection locked="0"/>
    </xf>
    <xf numFmtId="0" fontId="23" fillId="4" borderId="0" xfId="0" applyFont="1" applyFill="1" applyAlignment="1">
      <alignment vertical="center" wrapText="1"/>
    </xf>
    <xf numFmtId="0" fontId="34" fillId="4" borderId="0" xfId="0" applyFont="1" applyFill="1" applyAlignment="1">
      <alignment horizontal="center" vertical="center"/>
    </xf>
    <xf numFmtId="0" fontId="34" fillId="4" borderId="0" xfId="0" applyFont="1" applyFill="1" applyAlignment="1">
      <alignment vertical="center" wrapText="1"/>
    </xf>
    <xf numFmtId="0" fontId="4" fillId="4" borderId="11" xfId="0" applyFont="1" applyFill="1" applyBorder="1" applyAlignment="1">
      <alignment horizontal="center" vertical="center"/>
    </xf>
    <xf numFmtId="0" fontId="4" fillId="4" borderId="21" xfId="0" applyFont="1" applyFill="1" applyBorder="1" applyAlignment="1">
      <alignment horizontal="center" vertical="center"/>
    </xf>
    <xf numFmtId="0" fontId="4" fillId="4" borderId="12" xfId="0" applyFont="1" applyFill="1" applyBorder="1" applyAlignment="1">
      <alignment horizontal="center" vertical="center"/>
    </xf>
    <xf numFmtId="49" fontId="4" fillId="4" borderId="11" xfId="0" applyNumberFormat="1" applyFont="1" applyFill="1" applyBorder="1" applyAlignment="1">
      <alignment horizontal="center" vertical="center"/>
    </xf>
    <xf numFmtId="49" fontId="4" fillId="4" borderId="21" xfId="0" applyNumberFormat="1" applyFont="1" applyFill="1" applyBorder="1" applyAlignment="1">
      <alignment horizontal="center" vertical="center"/>
    </xf>
    <xf numFmtId="49" fontId="4" fillId="4" borderId="12" xfId="0" applyNumberFormat="1" applyFont="1" applyFill="1" applyBorder="1" applyAlignment="1">
      <alignment horizontal="center" vertical="center"/>
    </xf>
    <xf numFmtId="49" fontId="11" fillId="4" borderId="11" xfId="0" applyNumberFormat="1" applyFont="1" applyFill="1" applyBorder="1" applyAlignment="1">
      <alignment horizontal="distributed" vertical="center"/>
    </xf>
    <xf numFmtId="49" fontId="4" fillId="4" borderId="26" xfId="0" applyNumberFormat="1" applyFont="1" applyFill="1" applyBorder="1" applyAlignment="1">
      <alignment horizontal="center" vertical="center" shrinkToFit="1"/>
    </xf>
    <xf numFmtId="49" fontId="4" fillId="4" borderId="0" xfId="0" applyNumberFormat="1" applyFont="1" applyFill="1" applyAlignment="1">
      <alignment horizontal="center" vertical="center" shrinkToFit="1"/>
    </xf>
    <xf numFmtId="0" fontId="4" fillId="4" borderId="0" xfId="0" applyFont="1" applyFill="1" applyBorder="1" applyAlignment="1">
      <alignment vertical="center" wrapText="1"/>
    </xf>
    <xf numFmtId="0" fontId="43" fillId="0" borderId="0" xfId="0" applyFont="1" applyAlignment="1">
      <alignment vertical="center" wrapText="1"/>
    </xf>
    <xf numFmtId="0" fontId="21" fillId="4" borderId="0" xfId="0" applyFont="1" applyFill="1" applyBorder="1" applyAlignment="1" applyProtection="1">
      <alignment vertical="center"/>
      <protection locked="0"/>
    </xf>
    <xf numFmtId="0" fontId="37" fillId="4" borderId="0" xfId="0" applyFont="1" applyFill="1" applyBorder="1" applyAlignment="1">
      <alignment horizontal="center" vertical="center"/>
    </xf>
    <xf numFmtId="0" fontId="38" fillId="4" borderId="0" xfId="0" applyFont="1" applyFill="1" applyBorder="1" applyAlignment="1">
      <alignment horizontal="center" vertical="center"/>
    </xf>
    <xf numFmtId="0" fontId="43" fillId="4" borderId="0" xfId="0" applyFont="1" applyFill="1" applyBorder="1" applyAlignment="1">
      <alignment vertical="center" wrapText="1"/>
    </xf>
    <xf numFmtId="0" fontId="8" fillId="4" borderId="23" xfId="0" applyFont="1" applyFill="1" applyBorder="1" applyAlignment="1">
      <alignment horizontal="center" vertical="center" wrapText="1"/>
    </xf>
    <xf numFmtId="0" fontId="13" fillId="0" borderId="24" xfId="0" applyFont="1" applyBorder="1" applyAlignment="1">
      <alignment horizontal="center" vertical="center"/>
    </xf>
    <xf numFmtId="0" fontId="13" fillId="0" borderId="25" xfId="0" applyFont="1" applyBorder="1" applyAlignment="1">
      <alignment horizontal="center" vertical="center"/>
    </xf>
    <xf numFmtId="0" fontId="13" fillId="0" borderId="26" xfId="0" applyFont="1" applyBorder="1" applyAlignment="1">
      <alignment horizontal="center" vertical="center"/>
    </xf>
    <xf numFmtId="0" fontId="13" fillId="0" borderId="0" xfId="0" applyFont="1" applyAlignment="1">
      <alignment horizontal="center" vertical="center"/>
    </xf>
    <xf numFmtId="0" fontId="13" fillId="0" borderId="27" xfId="0" applyFont="1" applyBorder="1" applyAlignment="1">
      <alignment horizontal="center" vertical="center"/>
    </xf>
    <xf numFmtId="0" fontId="13" fillId="0" borderId="36" xfId="0" applyFont="1" applyBorder="1" applyAlignment="1">
      <alignment horizontal="center" vertical="center"/>
    </xf>
    <xf numFmtId="0" fontId="13" fillId="0" borderId="28" xfId="0" applyFont="1" applyBorder="1" applyAlignment="1">
      <alignment horizontal="center" vertical="center"/>
    </xf>
    <xf numFmtId="0" fontId="13" fillId="0" borderId="37" xfId="0" applyFont="1" applyBorder="1" applyAlignment="1">
      <alignment horizontal="center" vertical="center"/>
    </xf>
    <xf numFmtId="0" fontId="12" fillId="4" borderId="0" xfId="0" applyFont="1" applyFill="1" applyBorder="1" applyAlignment="1">
      <alignment horizontal="center" vertical="top"/>
    </xf>
    <xf numFmtId="0" fontId="0" fillId="4" borderId="0" xfId="0" applyFont="1" applyFill="1" applyBorder="1" applyAlignment="1">
      <alignment horizontal="center" vertical="top"/>
    </xf>
    <xf numFmtId="0" fontId="12" fillId="4" borderId="23" xfId="0" applyFont="1" applyFill="1" applyBorder="1" applyAlignment="1">
      <alignment horizontal="center" vertical="center" wrapText="1"/>
    </xf>
    <xf numFmtId="0" fontId="0" fillId="0" borderId="24" xfId="0" applyFont="1" applyBorder="1" applyAlignment="1">
      <alignment horizontal="center" vertical="center"/>
    </xf>
    <xf numFmtId="0" fontId="0" fillId="0" borderId="25" xfId="0" applyFont="1" applyBorder="1" applyAlignment="1">
      <alignment horizontal="center" vertical="center"/>
    </xf>
    <xf numFmtId="0" fontId="0" fillId="0" borderId="26" xfId="0" applyFont="1" applyBorder="1" applyAlignment="1">
      <alignment horizontal="center" vertical="center"/>
    </xf>
    <xf numFmtId="0" fontId="0" fillId="0" borderId="27" xfId="0" applyFont="1" applyBorder="1" applyAlignment="1">
      <alignment horizontal="center" vertical="center"/>
    </xf>
    <xf numFmtId="0" fontId="0" fillId="0" borderId="36" xfId="0" applyFont="1" applyBorder="1" applyAlignment="1">
      <alignment horizontal="center" vertical="center"/>
    </xf>
    <xf numFmtId="0" fontId="0" fillId="0" borderId="28" xfId="0" applyFont="1" applyBorder="1" applyAlignment="1">
      <alignment horizontal="center" vertical="center"/>
    </xf>
    <xf numFmtId="0" fontId="0" fillId="0" borderId="37" xfId="0" applyFont="1" applyBorder="1" applyAlignment="1">
      <alignment horizontal="center" vertical="center"/>
    </xf>
    <xf numFmtId="0" fontId="12" fillId="4" borderId="23" xfId="0" applyFont="1" applyFill="1" applyBorder="1" applyAlignment="1">
      <alignment horizontal="center" vertical="center"/>
    </xf>
    <xf numFmtId="0" fontId="4" fillId="4" borderId="0" xfId="0" applyFont="1" applyFill="1" applyBorder="1" applyAlignment="1">
      <alignment wrapText="1"/>
    </xf>
    <xf numFmtId="0" fontId="43" fillId="0" borderId="0" xfId="0" applyFont="1" applyAlignment="1">
      <alignment wrapText="1"/>
    </xf>
  </cellXfs>
  <cellStyles count="5">
    <cellStyle name="ハイパーリンク" xfId="3" builtinId="8"/>
    <cellStyle name="桁区切り" xfId="2" builtinId="6"/>
    <cellStyle name="標準" xfId="0" builtinId="0"/>
    <cellStyle name="標準 2" xfId="1" xr:uid="{00000000-0005-0000-0000-000003000000}"/>
    <cellStyle name="標準 3"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30</xdr:col>
      <xdr:colOff>33617</xdr:colOff>
      <xdr:row>0</xdr:row>
      <xdr:rowOff>33617</xdr:rowOff>
    </xdr:from>
    <xdr:to>
      <xdr:col>58</xdr:col>
      <xdr:colOff>219214</xdr:colOff>
      <xdr:row>6</xdr:row>
      <xdr:rowOff>11905</xdr:rowOff>
    </xdr:to>
    <xdr:sp macro="" textlink="">
      <xdr:nvSpPr>
        <xdr:cNvPr id="3" name="正方形/長方形 2">
          <a:extLst>
            <a:ext uri="{FF2B5EF4-FFF2-40B4-BE49-F238E27FC236}">
              <a16:creationId xmlns:a16="http://schemas.microsoft.com/office/drawing/2014/main" id="{A8966FC4-455C-4E9D-8CBD-DFA5915FEDFB}"/>
            </a:ext>
          </a:extLst>
        </xdr:cNvPr>
        <xdr:cNvSpPr/>
      </xdr:nvSpPr>
      <xdr:spPr>
        <a:xfrm>
          <a:off x="6069292" y="30442"/>
          <a:ext cx="6357797" cy="1378463"/>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この表紙は第一面を入力することで，</a:t>
          </a:r>
          <a:endParaRPr kumimoji="1" lang="en-US" altLang="ja-JP" sz="2800"/>
        </a:p>
        <a:p>
          <a:pPr algn="ctr"/>
          <a:r>
            <a:rPr kumimoji="1" lang="ja-JP" altLang="en-US" sz="2800"/>
            <a:t>自動的に表示されます。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55468</xdr:colOff>
      <xdr:row>1</xdr:row>
      <xdr:rowOff>277905</xdr:rowOff>
    </xdr:from>
    <xdr:to>
      <xdr:col>19</xdr:col>
      <xdr:colOff>636493</xdr:colOff>
      <xdr:row>6</xdr:row>
      <xdr:rowOff>144975</xdr:rowOff>
    </xdr:to>
    <xdr:sp macro="" textlink="">
      <xdr:nvSpPr>
        <xdr:cNvPr id="3" name="正方形/長方形 2">
          <a:extLst>
            <a:ext uri="{FF2B5EF4-FFF2-40B4-BE49-F238E27FC236}">
              <a16:creationId xmlns:a16="http://schemas.microsoft.com/office/drawing/2014/main" id="{313785DE-5757-4DB1-955A-7383B9FF4FDE}"/>
            </a:ext>
          </a:extLst>
        </xdr:cNvPr>
        <xdr:cNvSpPr/>
      </xdr:nvSpPr>
      <xdr:spPr>
        <a:xfrm>
          <a:off x="5560918" y="589055"/>
          <a:ext cx="4956175" cy="141964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←直接こちらに入力ください。</a:t>
          </a:r>
        </a:p>
      </xdr:txBody>
    </xdr:sp>
    <xdr:clientData/>
  </xdr:twoCellAnchor>
  <xdr:twoCellAnchor>
    <xdr:from>
      <xdr:col>11</xdr:col>
      <xdr:colOff>44824</xdr:colOff>
      <xdr:row>0</xdr:row>
      <xdr:rowOff>33618</xdr:rowOff>
    </xdr:from>
    <xdr:to>
      <xdr:col>19</xdr:col>
      <xdr:colOff>627530</xdr:colOff>
      <xdr:row>1</xdr:row>
      <xdr:rowOff>231822</xdr:rowOff>
    </xdr:to>
    <xdr:sp macro="" textlink="">
      <xdr:nvSpPr>
        <xdr:cNvPr id="4" name="正方形/長方形 3">
          <a:extLst>
            <a:ext uri="{FF2B5EF4-FFF2-40B4-BE49-F238E27FC236}">
              <a16:creationId xmlns:a16="http://schemas.microsoft.com/office/drawing/2014/main" id="{A8A15D12-35D1-4CDE-BF9A-6E4062541A04}"/>
            </a:ext>
          </a:extLst>
        </xdr:cNvPr>
        <xdr:cNvSpPr/>
      </xdr:nvSpPr>
      <xdr:spPr>
        <a:xfrm>
          <a:off x="5553449" y="30443"/>
          <a:ext cx="4961031" cy="51887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必要に応じてコピーしてください。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9525</xdr:colOff>
      <xdr:row>0</xdr:row>
      <xdr:rowOff>0</xdr:rowOff>
    </xdr:from>
    <xdr:to>
      <xdr:col>16</xdr:col>
      <xdr:colOff>571500</xdr:colOff>
      <xdr:row>4</xdr:row>
      <xdr:rowOff>286170</xdr:rowOff>
    </xdr:to>
    <xdr:sp macro="" textlink="">
      <xdr:nvSpPr>
        <xdr:cNvPr id="2" name="正方形/長方形 1">
          <a:extLst>
            <a:ext uri="{FF2B5EF4-FFF2-40B4-BE49-F238E27FC236}">
              <a16:creationId xmlns:a16="http://schemas.microsoft.com/office/drawing/2014/main" id="{AE9A1A8F-BAA7-4B0B-9811-F1AEC4D85657}"/>
            </a:ext>
          </a:extLst>
        </xdr:cNvPr>
        <xdr:cNvSpPr/>
      </xdr:nvSpPr>
      <xdr:spPr>
        <a:xfrm>
          <a:off x="6683375" y="0"/>
          <a:ext cx="4965700" cy="1429170"/>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en-US" altLang="ja-JP" sz="1600"/>
            <a:t>※</a:t>
          </a:r>
          <a:r>
            <a:rPr kumimoji="1" lang="ja-JP" altLang="en-US" sz="1600"/>
            <a:t>この様式は個人業者のみが作成するものです。</a:t>
          </a:r>
          <a:endParaRPr kumimoji="1" lang="en-US" altLang="ja-JP" sz="1600"/>
        </a:p>
        <a:p>
          <a:pPr algn="ctr"/>
          <a:r>
            <a:rPr kumimoji="1" lang="ja-JP" altLang="en-US" sz="2800"/>
            <a:t>←直接こちらに入力ください。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104775</xdr:colOff>
      <xdr:row>16</xdr:row>
      <xdr:rowOff>152400</xdr:rowOff>
    </xdr:from>
    <xdr:to>
      <xdr:col>17</xdr:col>
      <xdr:colOff>38100</xdr:colOff>
      <xdr:row>16</xdr:row>
      <xdr:rowOff>152400</xdr:rowOff>
    </xdr:to>
    <xdr:cxnSp macro="">
      <xdr:nvCxnSpPr>
        <xdr:cNvPr id="2" name="直線コネクタ 1">
          <a:extLst>
            <a:ext uri="{FF2B5EF4-FFF2-40B4-BE49-F238E27FC236}">
              <a16:creationId xmlns:a16="http://schemas.microsoft.com/office/drawing/2014/main" id="{C08D6133-314E-4439-AFE7-A22490B3EA16}"/>
            </a:ext>
          </a:extLst>
        </xdr:cNvPr>
        <xdr:cNvCxnSpPr/>
      </xdr:nvCxnSpPr>
      <xdr:spPr>
        <a:xfrm>
          <a:off x="3006725" y="3467100"/>
          <a:ext cx="536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xdr:colOff>
      <xdr:row>16</xdr:row>
      <xdr:rowOff>161925</xdr:rowOff>
    </xdr:from>
    <xdr:to>
      <xdr:col>22</xdr:col>
      <xdr:colOff>180975</xdr:colOff>
      <xdr:row>16</xdr:row>
      <xdr:rowOff>161925</xdr:rowOff>
    </xdr:to>
    <xdr:cxnSp macro="">
      <xdr:nvCxnSpPr>
        <xdr:cNvPr id="3" name="直線コネクタ 2">
          <a:extLst>
            <a:ext uri="{FF2B5EF4-FFF2-40B4-BE49-F238E27FC236}">
              <a16:creationId xmlns:a16="http://schemas.microsoft.com/office/drawing/2014/main" id="{4BA02A25-79FC-438C-A44B-C00A74167F02}"/>
            </a:ext>
          </a:extLst>
        </xdr:cNvPr>
        <xdr:cNvCxnSpPr/>
      </xdr:nvCxnSpPr>
      <xdr:spPr>
        <a:xfrm>
          <a:off x="4130675" y="3473450"/>
          <a:ext cx="552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28575</xdr:colOff>
      <xdr:row>16</xdr:row>
      <xdr:rowOff>161925</xdr:rowOff>
    </xdr:from>
    <xdr:to>
      <xdr:col>27</xdr:col>
      <xdr:colOff>180975</xdr:colOff>
      <xdr:row>16</xdr:row>
      <xdr:rowOff>161925</xdr:rowOff>
    </xdr:to>
    <xdr:cxnSp macro="">
      <xdr:nvCxnSpPr>
        <xdr:cNvPr id="4" name="直線コネクタ 3">
          <a:extLst>
            <a:ext uri="{FF2B5EF4-FFF2-40B4-BE49-F238E27FC236}">
              <a16:creationId xmlns:a16="http://schemas.microsoft.com/office/drawing/2014/main" id="{27C0B209-6FF7-4E40-9E79-989FC0D1600E}"/>
            </a:ext>
          </a:extLst>
        </xdr:cNvPr>
        <xdr:cNvCxnSpPr/>
      </xdr:nvCxnSpPr>
      <xdr:spPr>
        <a:xfrm>
          <a:off x="5130800" y="3473450"/>
          <a:ext cx="552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104775</xdr:colOff>
      <xdr:row>26</xdr:row>
      <xdr:rowOff>152400</xdr:rowOff>
    </xdr:from>
    <xdr:to>
      <xdr:col>17</xdr:col>
      <xdr:colOff>38100</xdr:colOff>
      <xdr:row>26</xdr:row>
      <xdr:rowOff>152400</xdr:rowOff>
    </xdr:to>
    <xdr:cxnSp macro="">
      <xdr:nvCxnSpPr>
        <xdr:cNvPr id="5" name="直線コネクタ 4">
          <a:extLst>
            <a:ext uri="{FF2B5EF4-FFF2-40B4-BE49-F238E27FC236}">
              <a16:creationId xmlns:a16="http://schemas.microsoft.com/office/drawing/2014/main" id="{A9B0BBF3-2F1B-4E60-BD6B-AC8900C138EA}"/>
            </a:ext>
          </a:extLst>
        </xdr:cNvPr>
        <xdr:cNvCxnSpPr/>
      </xdr:nvCxnSpPr>
      <xdr:spPr>
        <a:xfrm>
          <a:off x="3006725" y="5467350"/>
          <a:ext cx="536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xdr:colOff>
      <xdr:row>26</xdr:row>
      <xdr:rowOff>161925</xdr:rowOff>
    </xdr:from>
    <xdr:to>
      <xdr:col>22</xdr:col>
      <xdr:colOff>180975</xdr:colOff>
      <xdr:row>26</xdr:row>
      <xdr:rowOff>161925</xdr:rowOff>
    </xdr:to>
    <xdr:cxnSp macro="">
      <xdr:nvCxnSpPr>
        <xdr:cNvPr id="6" name="直線コネクタ 5">
          <a:extLst>
            <a:ext uri="{FF2B5EF4-FFF2-40B4-BE49-F238E27FC236}">
              <a16:creationId xmlns:a16="http://schemas.microsoft.com/office/drawing/2014/main" id="{84F175A5-44D5-4264-A2DE-7F2DB42EE9A0}"/>
            </a:ext>
          </a:extLst>
        </xdr:cNvPr>
        <xdr:cNvCxnSpPr/>
      </xdr:nvCxnSpPr>
      <xdr:spPr>
        <a:xfrm>
          <a:off x="4130675" y="5473700"/>
          <a:ext cx="552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28575</xdr:colOff>
      <xdr:row>26</xdr:row>
      <xdr:rowOff>161925</xdr:rowOff>
    </xdr:from>
    <xdr:to>
      <xdr:col>27</xdr:col>
      <xdr:colOff>180975</xdr:colOff>
      <xdr:row>26</xdr:row>
      <xdr:rowOff>161925</xdr:rowOff>
    </xdr:to>
    <xdr:cxnSp macro="">
      <xdr:nvCxnSpPr>
        <xdr:cNvPr id="7" name="直線コネクタ 6">
          <a:extLst>
            <a:ext uri="{FF2B5EF4-FFF2-40B4-BE49-F238E27FC236}">
              <a16:creationId xmlns:a16="http://schemas.microsoft.com/office/drawing/2014/main" id="{631EFBB0-28A0-48F0-BC06-8EA960E97E1A}"/>
            </a:ext>
          </a:extLst>
        </xdr:cNvPr>
        <xdr:cNvCxnSpPr/>
      </xdr:nvCxnSpPr>
      <xdr:spPr>
        <a:xfrm>
          <a:off x="5130800" y="5473700"/>
          <a:ext cx="552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104775</xdr:colOff>
      <xdr:row>36</xdr:row>
      <xdr:rowOff>152400</xdr:rowOff>
    </xdr:from>
    <xdr:to>
      <xdr:col>17</xdr:col>
      <xdr:colOff>38100</xdr:colOff>
      <xdr:row>36</xdr:row>
      <xdr:rowOff>152400</xdr:rowOff>
    </xdr:to>
    <xdr:cxnSp macro="">
      <xdr:nvCxnSpPr>
        <xdr:cNvPr id="8" name="直線コネクタ 7">
          <a:extLst>
            <a:ext uri="{FF2B5EF4-FFF2-40B4-BE49-F238E27FC236}">
              <a16:creationId xmlns:a16="http://schemas.microsoft.com/office/drawing/2014/main" id="{CA6E9181-49CF-45F5-93EF-6077F8139967}"/>
            </a:ext>
          </a:extLst>
        </xdr:cNvPr>
        <xdr:cNvCxnSpPr/>
      </xdr:nvCxnSpPr>
      <xdr:spPr>
        <a:xfrm>
          <a:off x="3006725" y="7467600"/>
          <a:ext cx="536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xdr:colOff>
      <xdr:row>36</xdr:row>
      <xdr:rowOff>161925</xdr:rowOff>
    </xdr:from>
    <xdr:to>
      <xdr:col>22</xdr:col>
      <xdr:colOff>180975</xdr:colOff>
      <xdr:row>36</xdr:row>
      <xdr:rowOff>161925</xdr:rowOff>
    </xdr:to>
    <xdr:cxnSp macro="">
      <xdr:nvCxnSpPr>
        <xdr:cNvPr id="9" name="直線コネクタ 8">
          <a:extLst>
            <a:ext uri="{FF2B5EF4-FFF2-40B4-BE49-F238E27FC236}">
              <a16:creationId xmlns:a16="http://schemas.microsoft.com/office/drawing/2014/main" id="{87C01C00-D189-434E-B83D-04FD10B8A60F}"/>
            </a:ext>
          </a:extLst>
        </xdr:cNvPr>
        <xdr:cNvCxnSpPr/>
      </xdr:nvCxnSpPr>
      <xdr:spPr>
        <a:xfrm>
          <a:off x="4130675" y="7473950"/>
          <a:ext cx="552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28575</xdr:colOff>
      <xdr:row>36</xdr:row>
      <xdr:rowOff>161925</xdr:rowOff>
    </xdr:from>
    <xdr:to>
      <xdr:col>27</xdr:col>
      <xdr:colOff>180975</xdr:colOff>
      <xdr:row>36</xdr:row>
      <xdr:rowOff>161925</xdr:rowOff>
    </xdr:to>
    <xdr:cxnSp macro="">
      <xdr:nvCxnSpPr>
        <xdr:cNvPr id="10" name="直線コネクタ 9">
          <a:extLst>
            <a:ext uri="{FF2B5EF4-FFF2-40B4-BE49-F238E27FC236}">
              <a16:creationId xmlns:a16="http://schemas.microsoft.com/office/drawing/2014/main" id="{BA38C74F-4CE1-4626-A39F-C42292FA63BE}"/>
            </a:ext>
          </a:extLst>
        </xdr:cNvPr>
        <xdr:cNvCxnSpPr/>
      </xdr:nvCxnSpPr>
      <xdr:spPr>
        <a:xfrm>
          <a:off x="5130800" y="7473950"/>
          <a:ext cx="552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104775</xdr:colOff>
      <xdr:row>46</xdr:row>
      <xdr:rowOff>152400</xdr:rowOff>
    </xdr:from>
    <xdr:to>
      <xdr:col>17</xdr:col>
      <xdr:colOff>38100</xdr:colOff>
      <xdr:row>46</xdr:row>
      <xdr:rowOff>152400</xdr:rowOff>
    </xdr:to>
    <xdr:cxnSp macro="">
      <xdr:nvCxnSpPr>
        <xdr:cNvPr id="11" name="直線コネクタ 10">
          <a:extLst>
            <a:ext uri="{FF2B5EF4-FFF2-40B4-BE49-F238E27FC236}">
              <a16:creationId xmlns:a16="http://schemas.microsoft.com/office/drawing/2014/main" id="{E45B8B5B-DCF0-4BE5-8E9A-6BE380D0B66C}"/>
            </a:ext>
          </a:extLst>
        </xdr:cNvPr>
        <xdr:cNvCxnSpPr/>
      </xdr:nvCxnSpPr>
      <xdr:spPr>
        <a:xfrm>
          <a:off x="3006725" y="9467850"/>
          <a:ext cx="536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xdr:colOff>
      <xdr:row>46</xdr:row>
      <xdr:rowOff>161925</xdr:rowOff>
    </xdr:from>
    <xdr:to>
      <xdr:col>22</xdr:col>
      <xdr:colOff>180975</xdr:colOff>
      <xdr:row>46</xdr:row>
      <xdr:rowOff>161925</xdr:rowOff>
    </xdr:to>
    <xdr:cxnSp macro="">
      <xdr:nvCxnSpPr>
        <xdr:cNvPr id="12" name="直線コネクタ 11">
          <a:extLst>
            <a:ext uri="{FF2B5EF4-FFF2-40B4-BE49-F238E27FC236}">
              <a16:creationId xmlns:a16="http://schemas.microsoft.com/office/drawing/2014/main" id="{8980ABCD-A1CA-43AC-97FE-CF8CCE39BD7F}"/>
            </a:ext>
          </a:extLst>
        </xdr:cNvPr>
        <xdr:cNvCxnSpPr/>
      </xdr:nvCxnSpPr>
      <xdr:spPr>
        <a:xfrm>
          <a:off x="4130675" y="9474200"/>
          <a:ext cx="552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28575</xdr:colOff>
      <xdr:row>46</xdr:row>
      <xdr:rowOff>161925</xdr:rowOff>
    </xdr:from>
    <xdr:to>
      <xdr:col>27</xdr:col>
      <xdr:colOff>180975</xdr:colOff>
      <xdr:row>46</xdr:row>
      <xdr:rowOff>161925</xdr:rowOff>
    </xdr:to>
    <xdr:cxnSp macro="">
      <xdr:nvCxnSpPr>
        <xdr:cNvPr id="13" name="直線コネクタ 12">
          <a:extLst>
            <a:ext uri="{FF2B5EF4-FFF2-40B4-BE49-F238E27FC236}">
              <a16:creationId xmlns:a16="http://schemas.microsoft.com/office/drawing/2014/main" id="{3DB70A94-550D-4CDC-A2BE-D909DC886DA4}"/>
            </a:ext>
          </a:extLst>
        </xdr:cNvPr>
        <xdr:cNvCxnSpPr/>
      </xdr:nvCxnSpPr>
      <xdr:spPr>
        <a:xfrm>
          <a:off x="5130800" y="9474200"/>
          <a:ext cx="552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19050</xdr:colOff>
      <xdr:row>66</xdr:row>
      <xdr:rowOff>28575</xdr:rowOff>
    </xdr:from>
    <xdr:to>
      <xdr:col>11</xdr:col>
      <xdr:colOff>200025</xdr:colOff>
      <xdr:row>66</xdr:row>
      <xdr:rowOff>180975</xdr:rowOff>
    </xdr:to>
    <xdr:sp macro="" textlink="">
      <xdr:nvSpPr>
        <xdr:cNvPr id="14" name="大かっこ 13">
          <a:extLst>
            <a:ext uri="{FF2B5EF4-FFF2-40B4-BE49-F238E27FC236}">
              <a16:creationId xmlns:a16="http://schemas.microsoft.com/office/drawing/2014/main" id="{1C07B634-3180-4016-AE5B-71DD18CF9A92}"/>
            </a:ext>
          </a:extLst>
        </xdr:cNvPr>
        <xdr:cNvSpPr/>
      </xdr:nvSpPr>
      <xdr:spPr>
        <a:xfrm>
          <a:off x="2324100" y="13341350"/>
          <a:ext cx="177800" cy="15240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104775</xdr:colOff>
      <xdr:row>67</xdr:row>
      <xdr:rowOff>152400</xdr:rowOff>
    </xdr:from>
    <xdr:to>
      <xdr:col>17</xdr:col>
      <xdr:colOff>38100</xdr:colOff>
      <xdr:row>67</xdr:row>
      <xdr:rowOff>152400</xdr:rowOff>
    </xdr:to>
    <xdr:cxnSp macro="">
      <xdr:nvCxnSpPr>
        <xdr:cNvPr id="15" name="直線コネクタ 14">
          <a:extLst>
            <a:ext uri="{FF2B5EF4-FFF2-40B4-BE49-F238E27FC236}">
              <a16:creationId xmlns:a16="http://schemas.microsoft.com/office/drawing/2014/main" id="{6583CFFD-F31F-4C12-A19C-CC32C3A78A6A}"/>
            </a:ext>
          </a:extLst>
        </xdr:cNvPr>
        <xdr:cNvCxnSpPr/>
      </xdr:nvCxnSpPr>
      <xdr:spPr>
        <a:xfrm>
          <a:off x="3006725" y="13668375"/>
          <a:ext cx="536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xdr:colOff>
      <xdr:row>67</xdr:row>
      <xdr:rowOff>161925</xdr:rowOff>
    </xdr:from>
    <xdr:to>
      <xdr:col>22</xdr:col>
      <xdr:colOff>180975</xdr:colOff>
      <xdr:row>67</xdr:row>
      <xdr:rowOff>161925</xdr:rowOff>
    </xdr:to>
    <xdr:cxnSp macro="">
      <xdr:nvCxnSpPr>
        <xdr:cNvPr id="16" name="直線コネクタ 15">
          <a:extLst>
            <a:ext uri="{FF2B5EF4-FFF2-40B4-BE49-F238E27FC236}">
              <a16:creationId xmlns:a16="http://schemas.microsoft.com/office/drawing/2014/main" id="{9D35AD25-8E10-40B2-B8B2-B09D277B4486}"/>
            </a:ext>
          </a:extLst>
        </xdr:cNvPr>
        <xdr:cNvCxnSpPr/>
      </xdr:nvCxnSpPr>
      <xdr:spPr>
        <a:xfrm>
          <a:off x="4130675" y="13674725"/>
          <a:ext cx="552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28575</xdr:colOff>
      <xdr:row>67</xdr:row>
      <xdr:rowOff>161925</xdr:rowOff>
    </xdr:from>
    <xdr:to>
      <xdr:col>27</xdr:col>
      <xdr:colOff>180975</xdr:colOff>
      <xdr:row>67</xdr:row>
      <xdr:rowOff>161925</xdr:rowOff>
    </xdr:to>
    <xdr:cxnSp macro="">
      <xdr:nvCxnSpPr>
        <xdr:cNvPr id="17" name="直線コネクタ 16">
          <a:extLst>
            <a:ext uri="{FF2B5EF4-FFF2-40B4-BE49-F238E27FC236}">
              <a16:creationId xmlns:a16="http://schemas.microsoft.com/office/drawing/2014/main" id="{2AD5FFB7-3DB8-404B-8FDA-97796746D7F0}"/>
            </a:ext>
          </a:extLst>
        </xdr:cNvPr>
        <xdr:cNvCxnSpPr/>
      </xdr:nvCxnSpPr>
      <xdr:spPr>
        <a:xfrm>
          <a:off x="5130800" y="13674725"/>
          <a:ext cx="552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19050</xdr:colOff>
      <xdr:row>77</xdr:row>
      <xdr:rowOff>28575</xdr:rowOff>
    </xdr:from>
    <xdr:to>
      <xdr:col>11</xdr:col>
      <xdr:colOff>200025</xdr:colOff>
      <xdr:row>77</xdr:row>
      <xdr:rowOff>180975</xdr:rowOff>
    </xdr:to>
    <xdr:sp macro="" textlink="">
      <xdr:nvSpPr>
        <xdr:cNvPr id="18" name="大かっこ 17">
          <a:extLst>
            <a:ext uri="{FF2B5EF4-FFF2-40B4-BE49-F238E27FC236}">
              <a16:creationId xmlns:a16="http://schemas.microsoft.com/office/drawing/2014/main" id="{9C76B809-4515-44E8-9E69-3DE53693E3E4}"/>
            </a:ext>
          </a:extLst>
        </xdr:cNvPr>
        <xdr:cNvSpPr/>
      </xdr:nvSpPr>
      <xdr:spPr>
        <a:xfrm>
          <a:off x="2324100" y="15541625"/>
          <a:ext cx="177800" cy="15240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104775</xdr:colOff>
      <xdr:row>78</xdr:row>
      <xdr:rowOff>152400</xdr:rowOff>
    </xdr:from>
    <xdr:to>
      <xdr:col>17</xdr:col>
      <xdr:colOff>38100</xdr:colOff>
      <xdr:row>78</xdr:row>
      <xdr:rowOff>152400</xdr:rowOff>
    </xdr:to>
    <xdr:cxnSp macro="">
      <xdr:nvCxnSpPr>
        <xdr:cNvPr id="19" name="直線コネクタ 18">
          <a:extLst>
            <a:ext uri="{FF2B5EF4-FFF2-40B4-BE49-F238E27FC236}">
              <a16:creationId xmlns:a16="http://schemas.microsoft.com/office/drawing/2014/main" id="{572586AC-B5B5-403E-A902-8C967BD3024C}"/>
            </a:ext>
          </a:extLst>
        </xdr:cNvPr>
        <xdr:cNvCxnSpPr/>
      </xdr:nvCxnSpPr>
      <xdr:spPr>
        <a:xfrm>
          <a:off x="3006725" y="15868650"/>
          <a:ext cx="536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xdr:colOff>
      <xdr:row>78</xdr:row>
      <xdr:rowOff>161925</xdr:rowOff>
    </xdr:from>
    <xdr:to>
      <xdr:col>22</xdr:col>
      <xdr:colOff>180975</xdr:colOff>
      <xdr:row>78</xdr:row>
      <xdr:rowOff>161925</xdr:rowOff>
    </xdr:to>
    <xdr:cxnSp macro="">
      <xdr:nvCxnSpPr>
        <xdr:cNvPr id="20" name="直線コネクタ 19">
          <a:extLst>
            <a:ext uri="{FF2B5EF4-FFF2-40B4-BE49-F238E27FC236}">
              <a16:creationId xmlns:a16="http://schemas.microsoft.com/office/drawing/2014/main" id="{3C99CC03-5594-40BE-A670-97FB523E0328}"/>
            </a:ext>
          </a:extLst>
        </xdr:cNvPr>
        <xdr:cNvCxnSpPr/>
      </xdr:nvCxnSpPr>
      <xdr:spPr>
        <a:xfrm>
          <a:off x="4130675" y="15875000"/>
          <a:ext cx="552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28575</xdr:colOff>
      <xdr:row>78</xdr:row>
      <xdr:rowOff>161925</xdr:rowOff>
    </xdr:from>
    <xdr:to>
      <xdr:col>27</xdr:col>
      <xdr:colOff>180975</xdr:colOff>
      <xdr:row>78</xdr:row>
      <xdr:rowOff>161925</xdr:rowOff>
    </xdr:to>
    <xdr:cxnSp macro="">
      <xdr:nvCxnSpPr>
        <xdr:cNvPr id="21" name="直線コネクタ 20">
          <a:extLst>
            <a:ext uri="{FF2B5EF4-FFF2-40B4-BE49-F238E27FC236}">
              <a16:creationId xmlns:a16="http://schemas.microsoft.com/office/drawing/2014/main" id="{5695C937-13ED-4C7E-AA4F-563E1AA35814}"/>
            </a:ext>
          </a:extLst>
        </xdr:cNvPr>
        <xdr:cNvCxnSpPr/>
      </xdr:nvCxnSpPr>
      <xdr:spPr>
        <a:xfrm>
          <a:off x="5130800" y="15875000"/>
          <a:ext cx="552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19050</xdr:colOff>
      <xdr:row>88</xdr:row>
      <xdr:rowOff>28575</xdr:rowOff>
    </xdr:from>
    <xdr:to>
      <xdr:col>11</xdr:col>
      <xdr:colOff>200025</xdr:colOff>
      <xdr:row>88</xdr:row>
      <xdr:rowOff>180975</xdr:rowOff>
    </xdr:to>
    <xdr:sp macro="" textlink="">
      <xdr:nvSpPr>
        <xdr:cNvPr id="22" name="大かっこ 21">
          <a:extLst>
            <a:ext uri="{FF2B5EF4-FFF2-40B4-BE49-F238E27FC236}">
              <a16:creationId xmlns:a16="http://schemas.microsoft.com/office/drawing/2014/main" id="{8B02319F-4490-4BF2-964B-2ABBCF31DE63}"/>
            </a:ext>
          </a:extLst>
        </xdr:cNvPr>
        <xdr:cNvSpPr/>
      </xdr:nvSpPr>
      <xdr:spPr>
        <a:xfrm>
          <a:off x="2324100" y="17741900"/>
          <a:ext cx="177800" cy="15240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104775</xdr:colOff>
      <xdr:row>89</xdr:row>
      <xdr:rowOff>152400</xdr:rowOff>
    </xdr:from>
    <xdr:to>
      <xdr:col>17</xdr:col>
      <xdr:colOff>38100</xdr:colOff>
      <xdr:row>89</xdr:row>
      <xdr:rowOff>152400</xdr:rowOff>
    </xdr:to>
    <xdr:cxnSp macro="">
      <xdr:nvCxnSpPr>
        <xdr:cNvPr id="23" name="直線コネクタ 22">
          <a:extLst>
            <a:ext uri="{FF2B5EF4-FFF2-40B4-BE49-F238E27FC236}">
              <a16:creationId xmlns:a16="http://schemas.microsoft.com/office/drawing/2014/main" id="{03668508-A4A1-4C7A-8496-789E3E3B348C}"/>
            </a:ext>
          </a:extLst>
        </xdr:cNvPr>
        <xdr:cNvCxnSpPr/>
      </xdr:nvCxnSpPr>
      <xdr:spPr>
        <a:xfrm>
          <a:off x="3006725" y="18068925"/>
          <a:ext cx="536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xdr:colOff>
      <xdr:row>89</xdr:row>
      <xdr:rowOff>161925</xdr:rowOff>
    </xdr:from>
    <xdr:to>
      <xdr:col>22</xdr:col>
      <xdr:colOff>180975</xdr:colOff>
      <xdr:row>89</xdr:row>
      <xdr:rowOff>161925</xdr:rowOff>
    </xdr:to>
    <xdr:cxnSp macro="">
      <xdr:nvCxnSpPr>
        <xdr:cNvPr id="24" name="直線コネクタ 23">
          <a:extLst>
            <a:ext uri="{FF2B5EF4-FFF2-40B4-BE49-F238E27FC236}">
              <a16:creationId xmlns:a16="http://schemas.microsoft.com/office/drawing/2014/main" id="{2526B3D1-F6AA-4EEF-A3AB-81D6B8FB6F88}"/>
            </a:ext>
          </a:extLst>
        </xdr:cNvPr>
        <xdr:cNvCxnSpPr/>
      </xdr:nvCxnSpPr>
      <xdr:spPr>
        <a:xfrm>
          <a:off x="4130675" y="18075275"/>
          <a:ext cx="552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28575</xdr:colOff>
      <xdr:row>89</xdr:row>
      <xdr:rowOff>161925</xdr:rowOff>
    </xdr:from>
    <xdr:to>
      <xdr:col>27</xdr:col>
      <xdr:colOff>180975</xdr:colOff>
      <xdr:row>89</xdr:row>
      <xdr:rowOff>161925</xdr:rowOff>
    </xdr:to>
    <xdr:cxnSp macro="">
      <xdr:nvCxnSpPr>
        <xdr:cNvPr id="25" name="直線コネクタ 24">
          <a:extLst>
            <a:ext uri="{FF2B5EF4-FFF2-40B4-BE49-F238E27FC236}">
              <a16:creationId xmlns:a16="http://schemas.microsoft.com/office/drawing/2014/main" id="{4FFC0377-65DF-4C24-BE57-25E5753DE9A1}"/>
            </a:ext>
          </a:extLst>
        </xdr:cNvPr>
        <xdr:cNvCxnSpPr/>
      </xdr:nvCxnSpPr>
      <xdr:spPr>
        <a:xfrm>
          <a:off x="5130800" y="18075275"/>
          <a:ext cx="552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19050</xdr:colOff>
      <xdr:row>99</xdr:row>
      <xdr:rowOff>28575</xdr:rowOff>
    </xdr:from>
    <xdr:to>
      <xdr:col>11</xdr:col>
      <xdr:colOff>200025</xdr:colOff>
      <xdr:row>99</xdr:row>
      <xdr:rowOff>180975</xdr:rowOff>
    </xdr:to>
    <xdr:sp macro="" textlink="">
      <xdr:nvSpPr>
        <xdr:cNvPr id="26" name="大かっこ 25">
          <a:extLst>
            <a:ext uri="{FF2B5EF4-FFF2-40B4-BE49-F238E27FC236}">
              <a16:creationId xmlns:a16="http://schemas.microsoft.com/office/drawing/2014/main" id="{3B9B51DB-690B-4D30-9D6B-CA79629623BA}"/>
            </a:ext>
          </a:extLst>
        </xdr:cNvPr>
        <xdr:cNvSpPr/>
      </xdr:nvSpPr>
      <xdr:spPr>
        <a:xfrm>
          <a:off x="2324100" y="19942175"/>
          <a:ext cx="177800" cy="15240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104775</xdr:colOff>
      <xdr:row>100</xdr:row>
      <xdr:rowOff>152400</xdr:rowOff>
    </xdr:from>
    <xdr:to>
      <xdr:col>17</xdr:col>
      <xdr:colOff>38100</xdr:colOff>
      <xdr:row>100</xdr:row>
      <xdr:rowOff>152400</xdr:rowOff>
    </xdr:to>
    <xdr:cxnSp macro="">
      <xdr:nvCxnSpPr>
        <xdr:cNvPr id="27" name="直線コネクタ 26">
          <a:extLst>
            <a:ext uri="{FF2B5EF4-FFF2-40B4-BE49-F238E27FC236}">
              <a16:creationId xmlns:a16="http://schemas.microsoft.com/office/drawing/2014/main" id="{A2B5007E-C9BB-49AC-8412-137E23735824}"/>
            </a:ext>
          </a:extLst>
        </xdr:cNvPr>
        <xdr:cNvCxnSpPr/>
      </xdr:nvCxnSpPr>
      <xdr:spPr>
        <a:xfrm>
          <a:off x="3006725" y="20269200"/>
          <a:ext cx="536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xdr:colOff>
      <xdr:row>100</xdr:row>
      <xdr:rowOff>161925</xdr:rowOff>
    </xdr:from>
    <xdr:to>
      <xdr:col>22</xdr:col>
      <xdr:colOff>180975</xdr:colOff>
      <xdr:row>100</xdr:row>
      <xdr:rowOff>161925</xdr:rowOff>
    </xdr:to>
    <xdr:cxnSp macro="">
      <xdr:nvCxnSpPr>
        <xdr:cNvPr id="28" name="直線コネクタ 27">
          <a:extLst>
            <a:ext uri="{FF2B5EF4-FFF2-40B4-BE49-F238E27FC236}">
              <a16:creationId xmlns:a16="http://schemas.microsoft.com/office/drawing/2014/main" id="{738A016C-5742-4A80-AF5A-34FE04BFF74F}"/>
            </a:ext>
          </a:extLst>
        </xdr:cNvPr>
        <xdr:cNvCxnSpPr/>
      </xdr:nvCxnSpPr>
      <xdr:spPr>
        <a:xfrm>
          <a:off x="4130675" y="20275550"/>
          <a:ext cx="552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28575</xdr:colOff>
      <xdr:row>100</xdr:row>
      <xdr:rowOff>161925</xdr:rowOff>
    </xdr:from>
    <xdr:to>
      <xdr:col>27</xdr:col>
      <xdr:colOff>180975</xdr:colOff>
      <xdr:row>100</xdr:row>
      <xdr:rowOff>161925</xdr:rowOff>
    </xdr:to>
    <xdr:cxnSp macro="">
      <xdr:nvCxnSpPr>
        <xdr:cNvPr id="29" name="直線コネクタ 28">
          <a:extLst>
            <a:ext uri="{FF2B5EF4-FFF2-40B4-BE49-F238E27FC236}">
              <a16:creationId xmlns:a16="http://schemas.microsoft.com/office/drawing/2014/main" id="{9F408110-0886-4A31-863B-BC9F082080E9}"/>
            </a:ext>
          </a:extLst>
        </xdr:cNvPr>
        <xdr:cNvCxnSpPr/>
      </xdr:nvCxnSpPr>
      <xdr:spPr>
        <a:xfrm>
          <a:off x="5130800" y="20275550"/>
          <a:ext cx="552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190500</xdr:colOff>
      <xdr:row>2</xdr:row>
      <xdr:rowOff>21167</xdr:rowOff>
    </xdr:from>
    <xdr:to>
      <xdr:col>52</xdr:col>
      <xdr:colOff>219340</xdr:colOff>
      <xdr:row>9</xdr:row>
      <xdr:rowOff>158750</xdr:rowOff>
    </xdr:to>
    <xdr:sp macro="" textlink="">
      <xdr:nvSpPr>
        <xdr:cNvPr id="30" name="正方形/長方形 29">
          <a:extLst>
            <a:ext uri="{FF2B5EF4-FFF2-40B4-BE49-F238E27FC236}">
              <a16:creationId xmlns:a16="http://schemas.microsoft.com/office/drawing/2014/main" id="{C80DB869-6E98-4CA0-8405-3474600D4218}"/>
            </a:ext>
          </a:extLst>
        </xdr:cNvPr>
        <xdr:cNvSpPr/>
      </xdr:nvSpPr>
      <xdr:spPr>
        <a:xfrm>
          <a:off x="6339417" y="539750"/>
          <a:ext cx="6484673" cy="1545167"/>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en-US" altLang="ja-JP" sz="1800"/>
            <a:t>※</a:t>
          </a:r>
          <a:r>
            <a:rPr kumimoji="1" lang="ja-JP" altLang="en-US" sz="1800"/>
            <a:t>この様式は法人業者が作成するものです。</a:t>
          </a:r>
          <a:endParaRPr kumimoji="1" lang="en-US" altLang="ja-JP" sz="1800"/>
        </a:p>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twoCellAnchor>
    <xdr:from>
      <xdr:col>31</xdr:col>
      <xdr:colOff>31750</xdr:colOff>
      <xdr:row>0</xdr:row>
      <xdr:rowOff>0</xdr:rowOff>
    </xdr:from>
    <xdr:to>
      <xdr:col>52</xdr:col>
      <xdr:colOff>212989</xdr:colOff>
      <xdr:row>1</xdr:row>
      <xdr:rowOff>194469</xdr:rowOff>
    </xdr:to>
    <xdr:sp macro="" textlink="">
      <xdr:nvSpPr>
        <xdr:cNvPr id="31" name="正方形/長方形 30">
          <a:extLst>
            <a:ext uri="{FF2B5EF4-FFF2-40B4-BE49-F238E27FC236}">
              <a16:creationId xmlns:a16="http://schemas.microsoft.com/office/drawing/2014/main" id="{0408E9C9-1CE0-41A2-8103-560ED03D319C}"/>
            </a:ext>
          </a:extLst>
        </xdr:cNvPr>
        <xdr:cNvSpPr/>
      </xdr:nvSpPr>
      <xdr:spPr>
        <a:xfrm>
          <a:off x="6334125" y="0"/>
          <a:ext cx="6483614" cy="5119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必要に応じてコピーしてください。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28575</xdr:colOff>
      <xdr:row>2</xdr:row>
      <xdr:rowOff>38100</xdr:rowOff>
    </xdr:from>
    <xdr:to>
      <xdr:col>22</xdr:col>
      <xdr:colOff>438150</xdr:colOff>
      <xdr:row>7</xdr:row>
      <xdr:rowOff>200445</xdr:rowOff>
    </xdr:to>
    <xdr:sp macro="" textlink="">
      <xdr:nvSpPr>
        <xdr:cNvPr id="3" name="正方形/長方形 2">
          <a:extLst>
            <a:ext uri="{FF2B5EF4-FFF2-40B4-BE49-F238E27FC236}">
              <a16:creationId xmlns:a16="http://schemas.microsoft.com/office/drawing/2014/main" id="{8459F90C-D871-4D75-ADC7-07C0B0BE7CDD}"/>
            </a:ext>
          </a:extLst>
        </xdr:cNvPr>
        <xdr:cNvSpPr/>
      </xdr:nvSpPr>
      <xdr:spPr>
        <a:xfrm>
          <a:off x="7007225" y="552450"/>
          <a:ext cx="4946650" cy="1435520"/>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←直接こちらに入力ください。</a:t>
          </a:r>
          <a:endParaRPr kumimoji="1" lang="en-US" altLang="ja-JP" sz="2800"/>
        </a:p>
        <a:p>
          <a:pPr algn="l"/>
          <a:r>
            <a:rPr kumimoji="1" lang="en-US" altLang="ja-JP" sz="1800"/>
            <a:t>※</a:t>
          </a:r>
          <a:r>
            <a:rPr kumimoji="1" lang="ja-JP" altLang="en-US" sz="1800"/>
            <a:t>「所在地」については、ビル名及び階数も記載してください。</a:t>
          </a:r>
        </a:p>
      </xdr:txBody>
    </xdr:sp>
    <xdr:clientData/>
  </xdr:twoCellAnchor>
  <xdr:twoCellAnchor>
    <xdr:from>
      <xdr:col>13</xdr:col>
      <xdr:colOff>19050</xdr:colOff>
      <xdr:row>0</xdr:row>
      <xdr:rowOff>9525</xdr:rowOff>
    </xdr:from>
    <xdr:to>
      <xdr:col>22</xdr:col>
      <xdr:colOff>447675</xdr:colOff>
      <xdr:row>2</xdr:row>
      <xdr:rowOff>7144</xdr:rowOff>
    </xdr:to>
    <xdr:sp macro="" textlink="">
      <xdr:nvSpPr>
        <xdr:cNvPr id="4" name="正方形/長方形 3">
          <a:extLst>
            <a:ext uri="{FF2B5EF4-FFF2-40B4-BE49-F238E27FC236}">
              <a16:creationId xmlns:a16="http://schemas.microsoft.com/office/drawing/2014/main" id="{6A0C9D56-185F-4F3D-A15C-B0EDF8935F86}"/>
            </a:ext>
          </a:extLst>
        </xdr:cNvPr>
        <xdr:cNvSpPr/>
      </xdr:nvSpPr>
      <xdr:spPr>
        <a:xfrm>
          <a:off x="7000875" y="6350"/>
          <a:ext cx="4959350" cy="51831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必要に応じてコピーしてください。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28575</xdr:colOff>
      <xdr:row>1</xdr:row>
      <xdr:rowOff>276225</xdr:rowOff>
    </xdr:from>
    <xdr:to>
      <xdr:col>21</xdr:col>
      <xdr:colOff>590550</xdr:colOff>
      <xdr:row>6</xdr:row>
      <xdr:rowOff>286170</xdr:rowOff>
    </xdr:to>
    <xdr:sp macro="" textlink="">
      <xdr:nvSpPr>
        <xdr:cNvPr id="2" name="正方形/長方形 1">
          <a:extLst>
            <a:ext uri="{FF2B5EF4-FFF2-40B4-BE49-F238E27FC236}">
              <a16:creationId xmlns:a16="http://schemas.microsoft.com/office/drawing/2014/main" id="{A1513FBE-0F20-4022-B247-6203E1C4E70D}"/>
            </a:ext>
          </a:extLst>
        </xdr:cNvPr>
        <xdr:cNvSpPr/>
      </xdr:nvSpPr>
      <xdr:spPr>
        <a:xfrm>
          <a:off x="6445250" y="530225"/>
          <a:ext cx="4965700" cy="143234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←直接こちらに入力ください。</a:t>
          </a:r>
        </a:p>
      </xdr:txBody>
    </xdr:sp>
    <xdr:clientData/>
  </xdr:twoCellAnchor>
  <xdr:twoCellAnchor>
    <xdr:from>
      <xdr:col>14</xdr:col>
      <xdr:colOff>28575</xdr:colOff>
      <xdr:row>0</xdr:row>
      <xdr:rowOff>0</xdr:rowOff>
    </xdr:from>
    <xdr:to>
      <xdr:col>21</xdr:col>
      <xdr:colOff>609600</xdr:colOff>
      <xdr:row>1</xdr:row>
      <xdr:rowOff>264319</xdr:rowOff>
    </xdr:to>
    <xdr:sp macro="" textlink="">
      <xdr:nvSpPr>
        <xdr:cNvPr id="3" name="正方形/長方形 2">
          <a:extLst>
            <a:ext uri="{FF2B5EF4-FFF2-40B4-BE49-F238E27FC236}">
              <a16:creationId xmlns:a16="http://schemas.microsoft.com/office/drawing/2014/main" id="{2F2D727D-F49A-46B4-94AB-99FBF81A4600}"/>
            </a:ext>
          </a:extLst>
        </xdr:cNvPr>
        <xdr:cNvSpPr/>
      </xdr:nvSpPr>
      <xdr:spPr>
        <a:xfrm>
          <a:off x="6445250" y="0"/>
          <a:ext cx="4984750" cy="52149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必要に応じてコピーしてください。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27214</xdr:colOff>
      <xdr:row>1</xdr:row>
      <xdr:rowOff>0</xdr:rowOff>
    </xdr:from>
    <xdr:to>
      <xdr:col>19</xdr:col>
      <xdr:colOff>627289</xdr:colOff>
      <xdr:row>5</xdr:row>
      <xdr:rowOff>375978</xdr:rowOff>
    </xdr:to>
    <xdr:sp macro="" textlink="">
      <xdr:nvSpPr>
        <xdr:cNvPr id="2" name="正方形/長方形 1">
          <a:extLst>
            <a:ext uri="{FF2B5EF4-FFF2-40B4-BE49-F238E27FC236}">
              <a16:creationId xmlns:a16="http://schemas.microsoft.com/office/drawing/2014/main" id="{122E34BA-A231-4948-BC6C-738BC0680E8E}"/>
            </a:ext>
          </a:extLst>
        </xdr:cNvPr>
        <xdr:cNvSpPr/>
      </xdr:nvSpPr>
      <xdr:spPr>
        <a:xfrm>
          <a:off x="8231414" y="257175"/>
          <a:ext cx="4997450" cy="1420553"/>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←直接こちらに入力ください。</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76199</xdr:colOff>
      <xdr:row>16</xdr:row>
      <xdr:rowOff>38100</xdr:rowOff>
    </xdr:from>
    <xdr:to>
      <xdr:col>0</xdr:col>
      <xdr:colOff>292199</xdr:colOff>
      <xdr:row>16</xdr:row>
      <xdr:rowOff>254100</xdr:rowOff>
    </xdr:to>
    <xdr:sp macro="" textlink="">
      <xdr:nvSpPr>
        <xdr:cNvPr id="2" name="正方形/長方形 1">
          <a:extLst>
            <a:ext uri="{FF2B5EF4-FFF2-40B4-BE49-F238E27FC236}">
              <a16:creationId xmlns:a16="http://schemas.microsoft.com/office/drawing/2014/main" id="{19FBB420-FAD6-440F-9377-5FA2C83E7489}"/>
            </a:ext>
          </a:extLst>
        </xdr:cNvPr>
        <xdr:cNvSpPr/>
      </xdr:nvSpPr>
      <xdr:spPr>
        <a:xfrm>
          <a:off x="76199" y="3733800"/>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33</xdr:row>
      <xdr:rowOff>38100</xdr:rowOff>
    </xdr:from>
    <xdr:to>
      <xdr:col>0</xdr:col>
      <xdr:colOff>282675</xdr:colOff>
      <xdr:row>33</xdr:row>
      <xdr:rowOff>254100</xdr:rowOff>
    </xdr:to>
    <xdr:sp macro="" textlink="">
      <xdr:nvSpPr>
        <xdr:cNvPr id="3" name="正方形/長方形 2">
          <a:extLst>
            <a:ext uri="{FF2B5EF4-FFF2-40B4-BE49-F238E27FC236}">
              <a16:creationId xmlns:a16="http://schemas.microsoft.com/office/drawing/2014/main" id="{3C4A59C6-D9D2-4D6E-A7B8-6A8B6531F0BC}"/>
            </a:ext>
          </a:extLst>
        </xdr:cNvPr>
        <xdr:cNvSpPr/>
      </xdr:nvSpPr>
      <xdr:spPr>
        <a:xfrm>
          <a:off x="63500" y="8753475"/>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34</xdr:row>
      <xdr:rowOff>38100</xdr:rowOff>
    </xdr:from>
    <xdr:to>
      <xdr:col>0</xdr:col>
      <xdr:colOff>282675</xdr:colOff>
      <xdr:row>34</xdr:row>
      <xdr:rowOff>254100</xdr:rowOff>
    </xdr:to>
    <xdr:sp macro="" textlink="">
      <xdr:nvSpPr>
        <xdr:cNvPr id="4" name="正方形/長方形 3">
          <a:extLst>
            <a:ext uri="{FF2B5EF4-FFF2-40B4-BE49-F238E27FC236}">
              <a16:creationId xmlns:a16="http://schemas.microsoft.com/office/drawing/2014/main" id="{45C65FCA-7AB0-489B-9EEF-D2449717DF59}"/>
            </a:ext>
          </a:extLst>
        </xdr:cNvPr>
        <xdr:cNvSpPr/>
      </xdr:nvSpPr>
      <xdr:spPr>
        <a:xfrm>
          <a:off x="63500" y="9048750"/>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35</xdr:row>
      <xdr:rowOff>38100</xdr:rowOff>
    </xdr:from>
    <xdr:to>
      <xdr:col>0</xdr:col>
      <xdr:colOff>282675</xdr:colOff>
      <xdr:row>35</xdr:row>
      <xdr:rowOff>254100</xdr:rowOff>
    </xdr:to>
    <xdr:sp macro="" textlink="">
      <xdr:nvSpPr>
        <xdr:cNvPr id="5" name="正方形/長方形 4">
          <a:extLst>
            <a:ext uri="{FF2B5EF4-FFF2-40B4-BE49-F238E27FC236}">
              <a16:creationId xmlns:a16="http://schemas.microsoft.com/office/drawing/2014/main" id="{1E04958F-EDAD-49F2-8B26-B46B5C2AB363}"/>
            </a:ext>
          </a:extLst>
        </xdr:cNvPr>
        <xdr:cNvSpPr/>
      </xdr:nvSpPr>
      <xdr:spPr>
        <a:xfrm>
          <a:off x="63500" y="9344025"/>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36</xdr:row>
      <xdr:rowOff>38100</xdr:rowOff>
    </xdr:from>
    <xdr:to>
      <xdr:col>0</xdr:col>
      <xdr:colOff>282675</xdr:colOff>
      <xdr:row>36</xdr:row>
      <xdr:rowOff>254100</xdr:rowOff>
    </xdr:to>
    <xdr:sp macro="" textlink="">
      <xdr:nvSpPr>
        <xdr:cNvPr id="6" name="正方形/長方形 5">
          <a:extLst>
            <a:ext uri="{FF2B5EF4-FFF2-40B4-BE49-F238E27FC236}">
              <a16:creationId xmlns:a16="http://schemas.microsoft.com/office/drawing/2014/main" id="{6BF6E011-DF1A-49B9-8FB7-A84038842C3A}"/>
            </a:ext>
          </a:extLst>
        </xdr:cNvPr>
        <xdr:cNvSpPr/>
      </xdr:nvSpPr>
      <xdr:spPr>
        <a:xfrm>
          <a:off x="63500" y="9639300"/>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37</xdr:row>
      <xdr:rowOff>38100</xdr:rowOff>
    </xdr:from>
    <xdr:to>
      <xdr:col>0</xdr:col>
      <xdr:colOff>282675</xdr:colOff>
      <xdr:row>37</xdr:row>
      <xdr:rowOff>254100</xdr:rowOff>
    </xdr:to>
    <xdr:sp macro="" textlink="">
      <xdr:nvSpPr>
        <xdr:cNvPr id="7" name="正方形/長方形 6">
          <a:extLst>
            <a:ext uri="{FF2B5EF4-FFF2-40B4-BE49-F238E27FC236}">
              <a16:creationId xmlns:a16="http://schemas.microsoft.com/office/drawing/2014/main" id="{648DADDA-6F37-4A85-B2E6-3DAB4688F370}"/>
            </a:ext>
          </a:extLst>
        </xdr:cNvPr>
        <xdr:cNvSpPr/>
      </xdr:nvSpPr>
      <xdr:spPr>
        <a:xfrm>
          <a:off x="63500" y="9934575"/>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38</xdr:row>
      <xdr:rowOff>38100</xdr:rowOff>
    </xdr:from>
    <xdr:to>
      <xdr:col>0</xdr:col>
      <xdr:colOff>282675</xdr:colOff>
      <xdr:row>38</xdr:row>
      <xdr:rowOff>254100</xdr:rowOff>
    </xdr:to>
    <xdr:sp macro="" textlink="">
      <xdr:nvSpPr>
        <xdr:cNvPr id="8" name="正方形/長方形 7">
          <a:extLst>
            <a:ext uri="{FF2B5EF4-FFF2-40B4-BE49-F238E27FC236}">
              <a16:creationId xmlns:a16="http://schemas.microsoft.com/office/drawing/2014/main" id="{9CF1267F-1A2A-4619-8AFF-8F3869247EB2}"/>
            </a:ext>
          </a:extLst>
        </xdr:cNvPr>
        <xdr:cNvSpPr/>
      </xdr:nvSpPr>
      <xdr:spPr>
        <a:xfrm>
          <a:off x="63500" y="10229850"/>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39</xdr:row>
      <xdr:rowOff>38100</xdr:rowOff>
    </xdr:from>
    <xdr:to>
      <xdr:col>0</xdr:col>
      <xdr:colOff>282675</xdr:colOff>
      <xdr:row>39</xdr:row>
      <xdr:rowOff>254100</xdr:rowOff>
    </xdr:to>
    <xdr:sp macro="" textlink="">
      <xdr:nvSpPr>
        <xdr:cNvPr id="9" name="正方形/長方形 8">
          <a:extLst>
            <a:ext uri="{FF2B5EF4-FFF2-40B4-BE49-F238E27FC236}">
              <a16:creationId xmlns:a16="http://schemas.microsoft.com/office/drawing/2014/main" id="{334EBF18-38DC-4395-A8F3-43C9BA9C6572}"/>
            </a:ext>
          </a:extLst>
        </xdr:cNvPr>
        <xdr:cNvSpPr/>
      </xdr:nvSpPr>
      <xdr:spPr>
        <a:xfrm>
          <a:off x="63500" y="10525125"/>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40</xdr:row>
      <xdr:rowOff>38100</xdr:rowOff>
    </xdr:from>
    <xdr:to>
      <xdr:col>0</xdr:col>
      <xdr:colOff>282675</xdr:colOff>
      <xdr:row>40</xdr:row>
      <xdr:rowOff>254100</xdr:rowOff>
    </xdr:to>
    <xdr:sp macro="" textlink="">
      <xdr:nvSpPr>
        <xdr:cNvPr id="10" name="正方形/長方形 9">
          <a:extLst>
            <a:ext uri="{FF2B5EF4-FFF2-40B4-BE49-F238E27FC236}">
              <a16:creationId xmlns:a16="http://schemas.microsoft.com/office/drawing/2014/main" id="{1739D550-EBC6-46B2-B0FF-8761E72DE808}"/>
            </a:ext>
          </a:extLst>
        </xdr:cNvPr>
        <xdr:cNvSpPr/>
      </xdr:nvSpPr>
      <xdr:spPr>
        <a:xfrm>
          <a:off x="63500" y="10820400"/>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17</xdr:row>
      <xdr:rowOff>38100</xdr:rowOff>
    </xdr:from>
    <xdr:to>
      <xdr:col>0</xdr:col>
      <xdr:colOff>282675</xdr:colOff>
      <xdr:row>17</xdr:row>
      <xdr:rowOff>254100</xdr:rowOff>
    </xdr:to>
    <xdr:sp macro="" textlink="">
      <xdr:nvSpPr>
        <xdr:cNvPr id="11" name="正方形/長方形 10">
          <a:extLst>
            <a:ext uri="{FF2B5EF4-FFF2-40B4-BE49-F238E27FC236}">
              <a16:creationId xmlns:a16="http://schemas.microsoft.com/office/drawing/2014/main" id="{960E38CA-0734-4B14-A1E8-1571A99C83E9}"/>
            </a:ext>
          </a:extLst>
        </xdr:cNvPr>
        <xdr:cNvSpPr/>
      </xdr:nvSpPr>
      <xdr:spPr>
        <a:xfrm>
          <a:off x="63500" y="4029075"/>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18</xdr:row>
      <xdr:rowOff>38100</xdr:rowOff>
    </xdr:from>
    <xdr:to>
      <xdr:col>0</xdr:col>
      <xdr:colOff>282675</xdr:colOff>
      <xdr:row>18</xdr:row>
      <xdr:rowOff>254100</xdr:rowOff>
    </xdr:to>
    <xdr:sp macro="" textlink="">
      <xdr:nvSpPr>
        <xdr:cNvPr id="12" name="正方形/長方形 11">
          <a:extLst>
            <a:ext uri="{FF2B5EF4-FFF2-40B4-BE49-F238E27FC236}">
              <a16:creationId xmlns:a16="http://schemas.microsoft.com/office/drawing/2014/main" id="{09C3DCBE-9E24-478C-8C54-788F35076495}"/>
            </a:ext>
          </a:extLst>
        </xdr:cNvPr>
        <xdr:cNvSpPr/>
      </xdr:nvSpPr>
      <xdr:spPr>
        <a:xfrm>
          <a:off x="63500" y="4324350"/>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19</xdr:row>
      <xdr:rowOff>38100</xdr:rowOff>
    </xdr:from>
    <xdr:to>
      <xdr:col>0</xdr:col>
      <xdr:colOff>282675</xdr:colOff>
      <xdr:row>19</xdr:row>
      <xdr:rowOff>254100</xdr:rowOff>
    </xdr:to>
    <xdr:sp macro="" textlink="">
      <xdr:nvSpPr>
        <xdr:cNvPr id="13" name="正方形/長方形 12">
          <a:extLst>
            <a:ext uri="{FF2B5EF4-FFF2-40B4-BE49-F238E27FC236}">
              <a16:creationId xmlns:a16="http://schemas.microsoft.com/office/drawing/2014/main" id="{1F07F052-5C8B-48C0-93AA-79C65349FC8F}"/>
            </a:ext>
          </a:extLst>
        </xdr:cNvPr>
        <xdr:cNvSpPr/>
      </xdr:nvSpPr>
      <xdr:spPr>
        <a:xfrm>
          <a:off x="63500" y="4619625"/>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20</xdr:row>
      <xdr:rowOff>38100</xdr:rowOff>
    </xdr:from>
    <xdr:to>
      <xdr:col>0</xdr:col>
      <xdr:colOff>282675</xdr:colOff>
      <xdr:row>20</xdr:row>
      <xdr:rowOff>254100</xdr:rowOff>
    </xdr:to>
    <xdr:sp macro="" textlink="">
      <xdr:nvSpPr>
        <xdr:cNvPr id="14" name="正方形/長方形 13">
          <a:extLst>
            <a:ext uri="{FF2B5EF4-FFF2-40B4-BE49-F238E27FC236}">
              <a16:creationId xmlns:a16="http://schemas.microsoft.com/office/drawing/2014/main" id="{D7E29D45-D373-48FE-A846-8C8C03964023}"/>
            </a:ext>
          </a:extLst>
        </xdr:cNvPr>
        <xdr:cNvSpPr/>
      </xdr:nvSpPr>
      <xdr:spPr>
        <a:xfrm>
          <a:off x="63500" y="4914900"/>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21</xdr:row>
      <xdr:rowOff>38100</xdr:rowOff>
    </xdr:from>
    <xdr:to>
      <xdr:col>0</xdr:col>
      <xdr:colOff>282675</xdr:colOff>
      <xdr:row>21</xdr:row>
      <xdr:rowOff>254100</xdr:rowOff>
    </xdr:to>
    <xdr:sp macro="" textlink="">
      <xdr:nvSpPr>
        <xdr:cNvPr id="15" name="正方形/長方形 14">
          <a:extLst>
            <a:ext uri="{FF2B5EF4-FFF2-40B4-BE49-F238E27FC236}">
              <a16:creationId xmlns:a16="http://schemas.microsoft.com/office/drawing/2014/main" id="{6FB36182-3C2E-4134-B25F-57C5932ACFB4}"/>
            </a:ext>
          </a:extLst>
        </xdr:cNvPr>
        <xdr:cNvSpPr/>
      </xdr:nvSpPr>
      <xdr:spPr>
        <a:xfrm>
          <a:off x="63500" y="5210175"/>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22</xdr:row>
      <xdr:rowOff>38100</xdr:rowOff>
    </xdr:from>
    <xdr:to>
      <xdr:col>0</xdr:col>
      <xdr:colOff>282675</xdr:colOff>
      <xdr:row>22</xdr:row>
      <xdr:rowOff>254100</xdr:rowOff>
    </xdr:to>
    <xdr:sp macro="" textlink="">
      <xdr:nvSpPr>
        <xdr:cNvPr id="16" name="正方形/長方形 15">
          <a:extLst>
            <a:ext uri="{FF2B5EF4-FFF2-40B4-BE49-F238E27FC236}">
              <a16:creationId xmlns:a16="http://schemas.microsoft.com/office/drawing/2014/main" id="{2615A5C7-1467-4EB1-81C6-214C042D288F}"/>
            </a:ext>
          </a:extLst>
        </xdr:cNvPr>
        <xdr:cNvSpPr/>
      </xdr:nvSpPr>
      <xdr:spPr>
        <a:xfrm>
          <a:off x="63500" y="5505450"/>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23</xdr:row>
      <xdr:rowOff>38100</xdr:rowOff>
    </xdr:from>
    <xdr:to>
      <xdr:col>0</xdr:col>
      <xdr:colOff>282675</xdr:colOff>
      <xdr:row>23</xdr:row>
      <xdr:rowOff>254100</xdr:rowOff>
    </xdr:to>
    <xdr:sp macro="" textlink="">
      <xdr:nvSpPr>
        <xdr:cNvPr id="17" name="正方形/長方形 16">
          <a:extLst>
            <a:ext uri="{FF2B5EF4-FFF2-40B4-BE49-F238E27FC236}">
              <a16:creationId xmlns:a16="http://schemas.microsoft.com/office/drawing/2014/main" id="{F4667D6C-F987-4E34-A6EF-AF36702131CD}"/>
            </a:ext>
          </a:extLst>
        </xdr:cNvPr>
        <xdr:cNvSpPr/>
      </xdr:nvSpPr>
      <xdr:spPr>
        <a:xfrm>
          <a:off x="63500" y="5800725"/>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24</xdr:row>
      <xdr:rowOff>38100</xdr:rowOff>
    </xdr:from>
    <xdr:to>
      <xdr:col>0</xdr:col>
      <xdr:colOff>282675</xdr:colOff>
      <xdr:row>24</xdr:row>
      <xdr:rowOff>254100</xdr:rowOff>
    </xdr:to>
    <xdr:sp macro="" textlink="">
      <xdr:nvSpPr>
        <xdr:cNvPr id="18" name="正方形/長方形 17">
          <a:extLst>
            <a:ext uri="{FF2B5EF4-FFF2-40B4-BE49-F238E27FC236}">
              <a16:creationId xmlns:a16="http://schemas.microsoft.com/office/drawing/2014/main" id="{ACD99D98-32FB-48E8-BE48-1D9ADAB1FE1D}"/>
            </a:ext>
          </a:extLst>
        </xdr:cNvPr>
        <xdr:cNvSpPr/>
      </xdr:nvSpPr>
      <xdr:spPr>
        <a:xfrm>
          <a:off x="63500" y="6096000"/>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25</xdr:row>
      <xdr:rowOff>38100</xdr:rowOff>
    </xdr:from>
    <xdr:to>
      <xdr:col>0</xdr:col>
      <xdr:colOff>282675</xdr:colOff>
      <xdr:row>25</xdr:row>
      <xdr:rowOff>254100</xdr:rowOff>
    </xdr:to>
    <xdr:sp macro="" textlink="">
      <xdr:nvSpPr>
        <xdr:cNvPr id="19" name="正方形/長方形 18">
          <a:extLst>
            <a:ext uri="{FF2B5EF4-FFF2-40B4-BE49-F238E27FC236}">
              <a16:creationId xmlns:a16="http://schemas.microsoft.com/office/drawing/2014/main" id="{CE7BAD41-AA8D-40BA-8BC2-911CFE0C28DB}"/>
            </a:ext>
          </a:extLst>
        </xdr:cNvPr>
        <xdr:cNvSpPr/>
      </xdr:nvSpPr>
      <xdr:spPr>
        <a:xfrm>
          <a:off x="63500" y="6391275"/>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26</xdr:row>
      <xdr:rowOff>38100</xdr:rowOff>
    </xdr:from>
    <xdr:to>
      <xdr:col>0</xdr:col>
      <xdr:colOff>282675</xdr:colOff>
      <xdr:row>26</xdr:row>
      <xdr:rowOff>254100</xdr:rowOff>
    </xdr:to>
    <xdr:sp macro="" textlink="">
      <xdr:nvSpPr>
        <xdr:cNvPr id="20" name="正方形/長方形 19">
          <a:extLst>
            <a:ext uri="{FF2B5EF4-FFF2-40B4-BE49-F238E27FC236}">
              <a16:creationId xmlns:a16="http://schemas.microsoft.com/office/drawing/2014/main" id="{92120E5B-0DA0-4ED3-9F6D-D8DC6978D68E}"/>
            </a:ext>
          </a:extLst>
        </xdr:cNvPr>
        <xdr:cNvSpPr/>
      </xdr:nvSpPr>
      <xdr:spPr>
        <a:xfrm>
          <a:off x="63500" y="6686550"/>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27</xdr:row>
      <xdr:rowOff>38100</xdr:rowOff>
    </xdr:from>
    <xdr:to>
      <xdr:col>0</xdr:col>
      <xdr:colOff>282675</xdr:colOff>
      <xdr:row>27</xdr:row>
      <xdr:rowOff>254100</xdr:rowOff>
    </xdr:to>
    <xdr:sp macro="" textlink="">
      <xdr:nvSpPr>
        <xdr:cNvPr id="21" name="正方形/長方形 20">
          <a:extLst>
            <a:ext uri="{FF2B5EF4-FFF2-40B4-BE49-F238E27FC236}">
              <a16:creationId xmlns:a16="http://schemas.microsoft.com/office/drawing/2014/main" id="{0672DFF4-124E-4694-B886-56B323E7BF54}"/>
            </a:ext>
          </a:extLst>
        </xdr:cNvPr>
        <xdr:cNvSpPr/>
      </xdr:nvSpPr>
      <xdr:spPr>
        <a:xfrm>
          <a:off x="63500" y="6981825"/>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28</xdr:row>
      <xdr:rowOff>38100</xdr:rowOff>
    </xdr:from>
    <xdr:to>
      <xdr:col>0</xdr:col>
      <xdr:colOff>282675</xdr:colOff>
      <xdr:row>28</xdr:row>
      <xdr:rowOff>254100</xdr:rowOff>
    </xdr:to>
    <xdr:sp macro="" textlink="">
      <xdr:nvSpPr>
        <xdr:cNvPr id="22" name="正方形/長方形 21">
          <a:extLst>
            <a:ext uri="{FF2B5EF4-FFF2-40B4-BE49-F238E27FC236}">
              <a16:creationId xmlns:a16="http://schemas.microsoft.com/office/drawing/2014/main" id="{F70A9F16-CABC-4AEE-8D3C-6052B8A78149}"/>
            </a:ext>
          </a:extLst>
        </xdr:cNvPr>
        <xdr:cNvSpPr/>
      </xdr:nvSpPr>
      <xdr:spPr>
        <a:xfrm>
          <a:off x="63500" y="7277100"/>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29</xdr:row>
      <xdr:rowOff>38100</xdr:rowOff>
    </xdr:from>
    <xdr:to>
      <xdr:col>0</xdr:col>
      <xdr:colOff>282675</xdr:colOff>
      <xdr:row>29</xdr:row>
      <xdr:rowOff>254100</xdr:rowOff>
    </xdr:to>
    <xdr:sp macro="" textlink="">
      <xdr:nvSpPr>
        <xdr:cNvPr id="23" name="正方形/長方形 22">
          <a:extLst>
            <a:ext uri="{FF2B5EF4-FFF2-40B4-BE49-F238E27FC236}">
              <a16:creationId xmlns:a16="http://schemas.microsoft.com/office/drawing/2014/main" id="{CE9ED767-EBBB-4265-86A9-E27A05CC59D1}"/>
            </a:ext>
          </a:extLst>
        </xdr:cNvPr>
        <xdr:cNvSpPr/>
      </xdr:nvSpPr>
      <xdr:spPr>
        <a:xfrm>
          <a:off x="63500" y="7572375"/>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30</xdr:row>
      <xdr:rowOff>38100</xdr:rowOff>
    </xdr:from>
    <xdr:to>
      <xdr:col>0</xdr:col>
      <xdr:colOff>282675</xdr:colOff>
      <xdr:row>30</xdr:row>
      <xdr:rowOff>254100</xdr:rowOff>
    </xdr:to>
    <xdr:sp macro="" textlink="">
      <xdr:nvSpPr>
        <xdr:cNvPr id="24" name="正方形/長方形 23">
          <a:extLst>
            <a:ext uri="{FF2B5EF4-FFF2-40B4-BE49-F238E27FC236}">
              <a16:creationId xmlns:a16="http://schemas.microsoft.com/office/drawing/2014/main" id="{61E67DC9-9904-47E9-BF26-CE033EE9DFF4}"/>
            </a:ext>
          </a:extLst>
        </xdr:cNvPr>
        <xdr:cNvSpPr/>
      </xdr:nvSpPr>
      <xdr:spPr>
        <a:xfrm>
          <a:off x="63500" y="7867650"/>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31</xdr:row>
      <xdr:rowOff>38100</xdr:rowOff>
    </xdr:from>
    <xdr:to>
      <xdr:col>0</xdr:col>
      <xdr:colOff>282675</xdr:colOff>
      <xdr:row>31</xdr:row>
      <xdr:rowOff>254100</xdr:rowOff>
    </xdr:to>
    <xdr:sp macro="" textlink="">
      <xdr:nvSpPr>
        <xdr:cNvPr id="25" name="正方形/長方形 24">
          <a:extLst>
            <a:ext uri="{FF2B5EF4-FFF2-40B4-BE49-F238E27FC236}">
              <a16:creationId xmlns:a16="http://schemas.microsoft.com/office/drawing/2014/main" id="{E88FBA15-E9DD-4CE0-BF28-3D2382663E80}"/>
            </a:ext>
          </a:extLst>
        </xdr:cNvPr>
        <xdr:cNvSpPr/>
      </xdr:nvSpPr>
      <xdr:spPr>
        <a:xfrm>
          <a:off x="63500" y="8162925"/>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32</xdr:row>
      <xdr:rowOff>38100</xdr:rowOff>
    </xdr:from>
    <xdr:to>
      <xdr:col>0</xdr:col>
      <xdr:colOff>282675</xdr:colOff>
      <xdr:row>32</xdr:row>
      <xdr:rowOff>254100</xdr:rowOff>
    </xdr:to>
    <xdr:sp macro="" textlink="">
      <xdr:nvSpPr>
        <xdr:cNvPr id="26" name="正方形/長方形 25">
          <a:extLst>
            <a:ext uri="{FF2B5EF4-FFF2-40B4-BE49-F238E27FC236}">
              <a16:creationId xmlns:a16="http://schemas.microsoft.com/office/drawing/2014/main" id="{1CA1E861-8074-484A-8F57-597CEB94D3FF}"/>
            </a:ext>
          </a:extLst>
        </xdr:cNvPr>
        <xdr:cNvSpPr/>
      </xdr:nvSpPr>
      <xdr:spPr>
        <a:xfrm>
          <a:off x="63500" y="8458200"/>
          <a:ext cx="219175" cy="2191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34</xdr:col>
      <xdr:colOff>31750</xdr:colOff>
      <xdr:row>2</xdr:row>
      <xdr:rowOff>10583</xdr:rowOff>
    </xdr:from>
    <xdr:to>
      <xdr:col>51</xdr:col>
      <xdr:colOff>107156</xdr:colOff>
      <xdr:row>8</xdr:row>
      <xdr:rowOff>33073</xdr:rowOff>
    </xdr:to>
    <xdr:sp macro="" textlink="">
      <xdr:nvSpPr>
        <xdr:cNvPr id="27" name="正方形/長方形 26">
          <a:extLst>
            <a:ext uri="{FF2B5EF4-FFF2-40B4-BE49-F238E27FC236}">
              <a16:creationId xmlns:a16="http://schemas.microsoft.com/office/drawing/2014/main" id="{FD55D688-20FC-4A21-B932-199B07FBAF26}"/>
            </a:ext>
          </a:extLst>
        </xdr:cNvPr>
        <xdr:cNvSpPr/>
      </xdr:nvSpPr>
      <xdr:spPr>
        <a:xfrm>
          <a:off x="6896100" y="578908"/>
          <a:ext cx="6390481" cy="1336940"/>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twoCellAnchor>
    <xdr:from>
      <xdr:col>34</xdr:col>
      <xdr:colOff>254000</xdr:colOff>
      <xdr:row>12</xdr:row>
      <xdr:rowOff>42332</xdr:rowOff>
    </xdr:from>
    <xdr:to>
      <xdr:col>48</xdr:col>
      <xdr:colOff>116417</xdr:colOff>
      <xdr:row>15</xdr:row>
      <xdr:rowOff>211665</xdr:rowOff>
    </xdr:to>
    <xdr:sp macro="" textlink="">
      <xdr:nvSpPr>
        <xdr:cNvPr id="28" name="四角形吹き出し 4">
          <a:extLst>
            <a:ext uri="{FF2B5EF4-FFF2-40B4-BE49-F238E27FC236}">
              <a16:creationId xmlns:a16="http://schemas.microsoft.com/office/drawing/2014/main" id="{479A4735-FB0B-45F8-95A0-F46E42A7972B}"/>
            </a:ext>
          </a:extLst>
        </xdr:cNvPr>
        <xdr:cNvSpPr/>
      </xdr:nvSpPr>
      <xdr:spPr>
        <a:xfrm>
          <a:off x="7124700" y="2731557"/>
          <a:ext cx="4774142" cy="766233"/>
        </a:xfrm>
        <a:prstGeom prst="wedgeRectCallout">
          <a:avLst>
            <a:gd name="adj1" fmla="val 64452"/>
            <a:gd name="adj2" fmla="val -57892"/>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35</xdr:col>
      <xdr:colOff>63499</xdr:colOff>
      <xdr:row>12</xdr:row>
      <xdr:rowOff>74083</xdr:rowOff>
    </xdr:from>
    <xdr:to>
      <xdr:col>47</xdr:col>
      <xdr:colOff>169332</xdr:colOff>
      <xdr:row>15</xdr:row>
      <xdr:rowOff>243416</xdr:rowOff>
    </xdr:to>
    <xdr:sp macro="" textlink="">
      <xdr:nvSpPr>
        <xdr:cNvPr id="29" name="テキスト ボックス 28">
          <a:extLst>
            <a:ext uri="{FF2B5EF4-FFF2-40B4-BE49-F238E27FC236}">
              <a16:creationId xmlns:a16="http://schemas.microsoft.com/office/drawing/2014/main" id="{3FFCA132-52DB-43D5-BD3D-91DD15A26B5B}"/>
            </a:ext>
          </a:extLst>
        </xdr:cNvPr>
        <xdr:cNvSpPr txBox="1"/>
      </xdr:nvSpPr>
      <xdr:spPr>
        <a:xfrm>
          <a:off x="7191374" y="2760133"/>
          <a:ext cx="4588933" cy="766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b="0">
              <a:solidFill>
                <a:srgbClr val="FF0000"/>
              </a:solidFill>
              <a:latin typeface="HG丸ｺﾞｼｯｸM-PRO" panose="020F0600000000000000" pitchFamily="50" charset="-128"/>
              <a:ea typeface="HG丸ｺﾞｼｯｸM-PRO" panose="020F0600000000000000" pitchFamily="50" charset="-128"/>
            </a:rPr>
            <a:t>「従事する者」及び「うち専任の宅地建物取引士」の人数については、「業務に従事する者」が</a:t>
          </a:r>
          <a:r>
            <a:rPr kumimoji="1" lang="en-US" altLang="ja-JP" sz="900" b="0">
              <a:solidFill>
                <a:srgbClr val="FF0000"/>
              </a:solidFill>
              <a:latin typeface="HG丸ｺﾞｼｯｸM-PRO" panose="020F0600000000000000" pitchFamily="50" charset="-128"/>
              <a:ea typeface="HG丸ｺﾞｼｯｸM-PRO" panose="020F0600000000000000" pitchFamily="50" charset="-128"/>
            </a:rPr>
            <a:t>25</a:t>
          </a:r>
          <a:r>
            <a:rPr kumimoji="1" lang="ja-JP" altLang="en-US" sz="900" b="0">
              <a:solidFill>
                <a:srgbClr val="FF0000"/>
              </a:solidFill>
              <a:latin typeface="HG丸ｺﾞｼｯｸM-PRO" panose="020F0600000000000000" pitchFamily="50" charset="-128"/>
              <a:ea typeface="HG丸ｺﾞｼｯｸM-PRO" panose="020F0600000000000000" pitchFamily="50" charset="-128"/>
            </a:rPr>
            <a:t>名以内であれば自動計算されます。</a:t>
          </a:r>
        </a:p>
        <a:p>
          <a:pPr algn="l"/>
          <a:r>
            <a:rPr kumimoji="1" lang="ja-JP" altLang="en-US" sz="900" b="0">
              <a:solidFill>
                <a:srgbClr val="FF0000"/>
              </a:solidFill>
              <a:latin typeface="HG丸ｺﾞｼｯｸM-PRO" panose="020F0600000000000000" pitchFamily="50" charset="-128"/>
              <a:ea typeface="HG丸ｺﾞｼｯｸM-PRO" panose="020F0600000000000000" pitchFamily="50" charset="-128"/>
            </a:rPr>
            <a:t>シートをコピーするなどし、</a:t>
          </a:r>
          <a:r>
            <a:rPr kumimoji="1" lang="ja-JP" altLang="ja-JP" sz="900" b="0">
              <a:solidFill>
                <a:srgbClr val="FF0000"/>
              </a:solidFill>
              <a:effectLst/>
              <a:latin typeface="HG丸ｺﾞｼｯｸM-PRO" panose="020F0600000000000000" pitchFamily="50" charset="-128"/>
              <a:ea typeface="HG丸ｺﾞｼｯｸM-PRO" panose="020F0600000000000000" pitchFamily="50" charset="-128"/>
              <a:cs typeface="+mn-cs"/>
            </a:rPr>
            <a:t>「業務に従事する者」</a:t>
          </a:r>
          <a:r>
            <a:rPr kumimoji="1" lang="ja-JP" altLang="en-US" sz="900" b="0">
              <a:solidFill>
                <a:srgbClr val="FF0000"/>
              </a:solidFill>
              <a:effectLst/>
              <a:latin typeface="HG丸ｺﾞｼｯｸM-PRO" panose="020F0600000000000000" pitchFamily="50" charset="-128"/>
              <a:ea typeface="HG丸ｺﾞｼｯｸM-PRO" panose="020F0600000000000000" pitchFamily="50" charset="-128"/>
              <a:cs typeface="+mn-cs"/>
            </a:rPr>
            <a:t>が</a:t>
          </a:r>
          <a:r>
            <a:rPr kumimoji="1" lang="en-US" altLang="ja-JP" sz="900" b="0">
              <a:solidFill>
                <a:srgbClr val="FF0000"/>
              </a:solidFill>
              <a:latin typeface="HG丸ｺﾞｼｯｸM-PRO" panose="020F0600000000000000" pitchFamily="50" charset="-128"/>
              <a:ea typeface="HG丸ｺﾞｼｯｸM-PRO" panose="020F0600000000000000" pitchFamily="50" charset="-128"/>
            </a:rPr>
            <a:t>25</a:t>
          </a:r>
          <a:r>
            <a:rPr kumimoji="1" lang="ja-JP" altLang="en-US" sz="900" b="0">
              <a:solidFill>
                <a:srgbClr val="FF0000"/>
              </a:solidFill>
              <a:latin typeface="HG丸ｺﾞｼｯｸM-PRO" panose="020F0600000000000000" pitchFamily="50" charset="-128"/>
              <a:ea typeface="HG丸ｺﾞｼｯｸM-PRO" panose="020F0600000000000000" pitchFamily="50" charset="-128"/>
            </a:rPr>
            <a:t>名以上となるのであれば、右欄において直接入力してください。</a:t>
          </a:r>
        </a:p>
      </xdr:txBody>
    </xdr:sp>
    <xdr:clientData/>
  </xdr:twoCellAnchor>
  <xdr:twoCellAnchor>
    <xdr:from>
      <xdr:col>34</xdr:col>
      <xdr:colOff>31750</xdr:colOff>
      <xdr:row>0</xdr:row>
      <xdr:rowOff>31750</xdr:rowOff>
    </xdr:from>
    <xdr:to>
      <xdr:col>51</xdr:col>
      <xdr:colOff>107156</xdr:colOff>
      <xdr:row>1</xdr:row>
      <xdr:rowOff>300302</xdr:rowOff>
    </xdr:to>
    <xdr:sp macro="" textlink="">
      <xdr:nvSpPr>
        <xdr:cNvPr id="30" name="正方形/長方形 29">
          <a:extLst>
            <a:ext uri="{FF2B5EF4-FFF2-40B4-BE49-F238E27FC236}">
              <a16:creationId xmlns:a16="http://schemas.microsoft.com/office/drawing/2014/main" id="{A74A5804-D90F-4BCD-9049-E974E9359731}"/>
            </a:ext>
          </a:extLst>
        </xdr:cNvPr>
        <xdr:cNvSpPr/>
      </xdr:nvSpPr>
      <xdr:spPr>
        <a:xfrm>
          <a:off x="6896100" y="28575"/>
          <a:ext cx="6390481" cy="52572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必要に応じてコピーしてください。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30</xdr:col>
      <xdr:colOff>35298</xdr:colOff>
      <xdr:row>0</xdr:row>
      <xdr:rowOff>52855</xdr:rowOff>
    </xdr:from>
    <xdr:to>
      <xdr:col>58</xdr:col>
      <xdr:colOff>233595</xdr:colOff>
      <xdr:row>4</xdr:row>
      <xdr:rowOff>86473</xdr:rowOff>
    </xdr:to>
    <xdr:sp macro="" textlink="">
      <xdr:nvSpPr>
        <xdr:cNvPr id="3" name="正方形/長方形 2">
          <a:extLst>
            <a:ext uri="{FF2B5EF4-FFF2-40B4-BE49-F238E27FC236}">
              <a16:creationId xmlns:a16="http://schemas.microsoft.com/office/drawing/2014/main" id="{2D8E2196-1698-4A3D-BA2C-F2FE18A42562}"/>
            </a:ext>
          </a:extLst>
        </xdr:cNvPr>
        <xdr:cNvSpPr/>
      </xdr:nvSpPr>
      <xdr:spPr>
        <a:xfrm>
          <a:off x="6120092" y="52855"/>
          <a:ext cx="6350327" cy="930089"/>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l"/>
          <a:r>
            <a:rPr kumimoji="1" lang="ja-JP" altLang="en-US" sz="2400"/>
            <a:t>←本籍地を置く市町村で取り寄せて添付してください。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11206</xdr:colOff>
      <xdr:row>5</xdr:row>
      <xdr:rowOff>67236</xdr:rowOff>
    </xdr:from>
    <xdr:to>
      <xdr:col>25</xdr:col>
      <xdr:colOff>163606</xdr:colOff>
      <xdr:row>22</xdr:row>
      <xdr:rowOff>38661</xdr:rowOff>
    </xdr:to>
    <xdr:pic>
      <xdr:nvPicPr>
        <xdr:cNvPr id="3" name="図 1">
          <a:extLst>
            <a:ext uri="{FF2B5EF4-FFF2-40B4-BE49-F238E27FC236}">
              <a16:creationId xmlns:a16="http://schemas.microsoft.com/office/drawing/2014/main" id="{1B3D55E1-2F6F-4AD0-B4BF-4367A6F168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941" y="1086971"/>
          <a:ext cx="4589930" cy="6941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44824</xdr:colOff>
      <xdr:row>0</xdr:row>
      <xdr:rowOff>56029</xdr:rowOff>
    </xdr:from>
    <xdr:to>
      <xdr:col>59</xdr:col>
      <xdr:colOff>4623</xdr:colOff>
      <xdr:row>4</xdr:row>
      <xdr:rowOff>86472</xdr:rowOff>
    </xdr:to>
    <xdr:sp macro="" textlink="">
      <xdr:nvSpPr>
        <xdr:cNvPr id="4" name="正方形/長方形 3">
          <a:extLst>
            <a:ext uri="{FF2B5EF4-FFF2-40B4-BE49-F238E27FC236}">
              <a16:creationId xmlns:a16="http://schemas.microsoft.com/office/drawing/2014/main" id="{C07F4DF8-6A0C-4A7B-9CD3-C8E25229D06B}"/>
            </a:ext>
          </a:extLst>
        </xdr:cNvPr>
        <xdr:cNvSpPr/>
      </xdr:nvSpPr>
      <xdr:spPr>
        <a:xfrm>
          <a:off x="6129618" y="56029"/>
          <a:ext cx="6347152" cy="926914"/>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l"/>
          <a:r>
            <a:rPr kumimoji="1" lang="ja-JP" altLang="en-US" sz="2000"/>
            <a:t>←法務局・地方法務局の本局の戸籍課（支局・出張所では取り扱っていません。）で取り寄せて添付してください。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30</xdr:col>
      <xdr:colOff>30443</xdr:colOff>
      <xdr:row>0</xdr:row>
      <xdr:rowOff>30443</xdr:rowOff>
    </xdr:from>
    <xdr:to>
      <xdr:col>55</xdr:col>
      <xdr:colOff>78442</xdr:colOff>
      <xdr:row>5</xdr:row>
      <xdr:rowOff>156884</xdr:rowOff>
    </xdr:to>
    <xdr:sp macro="" textlink="">
      <xdr:nvSpPr>
        <xdr:cNvPr id="2" name="正方形/長方形 1">
          <a:extLst>
            <a:ext uri="{FF2B5EF4-FFF2-40B4-BE49-F238E27FC236}">
              <a16:creationId xmlns:a16="http://schemas.microsoft.com/office/drawing/2014/main" id="{13981C46-D84D-4FA7-A2BB-B73A53C2BA6F}"/>
            </a:ext>
          </a:extLst>
        </xdr:cNvPr>
        <xdr:cNvSpPr/>
      </xdr:nvSpPr>
      <xdr:spPr>
        <a:xfrm>
          <a:off x="6115237" y="30443"/>
          <a:ext cx="5494058" cy="1146176"/>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400"/>
            <a:t>←事務所付近の地図を添付してください。</a:t>
          </a:r>
        </a:p>
      </xdr:txBody>
    </xdr:sp>
    <xdr:clientData/>
  </xdr:twoCellAnchor>
  <xdr:twoCellAnchor>
    <xdr:from>
      <xdr:col>1</xdr:col>
      <xdr:colOff>54347</xdr:colOff>
      <xdr:row>8</xdr:row>
      <xdr:rowOff>226919</xdr:rowOff>
    </xdr:from>
    <xdr:to>
      <xdr:col>3</xdr:col>
      <xdr:colOff>168648</xdr:colOff>
      <xdr:row>8</xdr:row>
      <xdr:rowOff>226919</xdr:rowOff>
    </xdr:to>
    <xdr:cxnSp macro="">
      <xdr:nvCxnSpPr>
        <xdr:cNvPr id="29697" name="AutoShape 1">
          <a:extLst>
            <a:ext uri="{FF2B5EF4-FFF2-40B4-BE49-F238E27FC236}">
              <a16:creationId xmlns:a16="http://schemas.microsoft.com/office/drawing/2014/main" id="{ED66B13F-5406-4287-9051-0FD430BD2F33}"/>
            </a:ext>
          </a:extLst>
        </xdr:cNvPr>
        <xdr:cNvCxnSpPr>
          <a:cxnSpLocks noChangeShapeType="1"/>
        </xdr:cNvCxnSpPr>
      </xdr:nvCxnSpPr>
      <xdr:spPr bwMode="auto">
        <a:xfrm>
          <a:off x="289671" y="2389654"/>
          <a:ext cx="517712"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54347</xdr:colOff>
      <xdr:row>7</xdr:row>
      <xdr:rowOff>17369</xdr:rowOff>
    </xdr:from>
    <xdr:to>
      <xdr:col>2</xdr:col>
      <xdr:colOff>101973</xdr:colOff>
      <xdr:row>8</xdr:row>
      <xdr:rowOff>226919</xdr:rowOff>
    </xdr:to>
    <xdr:cxnSp macro="">
      <xdr:nvCxnSpPr>
        <xdr:cNvPr id="29698" name="AutoShape 2">
          <a:extLst>
            <a:ext uri="{FF2B5EF4-FFF2-40B4-BE49-F238E27FC236}">
              <a16:creationId xmlns:a16="http://schemas.microsoft.com/office/drawing/2014/main" id="{EFF3B61D-482F-49A4-B158-87D52C8A03DF}"/>
            </a:ext>
          </a:extLst>
        </xdr:cNvPr>
        <xdr:cNvCxnSpPr>
          <a:cxnSpLocks noChangeShapeType="1"/>
        </xdr:cNvCxnSpPr>
      </xdr:nvCxnSpPr>
      <xdr:spPr bwMode="auto">
        <a:xfrm flipV="1">
          <a:off x="289671" y="1799104"/>
          <a:ext cx="249331" cy="5905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103654</xdr:colOff>
      <xdr:row>7</xdr:row>
      <xdr:rowOff>28575</xdr:rowOff>
    </xdr:from>
    <xdr:to>
      <xdr:col>2</xdr:col>
      <xdr:colOff>103654</xdr:colOff>
      <xdr:row>10</xdr:row>
      <xdr:rowOff>155575</xdr:rowOff>
    </xdr:to>
    <xdr:cxnSp macro="">
      <xdr:nvCxnSpPr>
        <xdr:cNvPr id="29699" name="AutoShape 3">
          <a:extLst>
            <a:ext uri="{FF2B5EF4-FFF2-40B4-BE49-F238E27FC236}">
              <a16:creationId xmlns:a16="http://schemas.microsoft.com/office/drawing/2014/main" id="{A7089194-D192-4AB0-8995-C333BAC300DB}"/>
            </a:ext>
          </a:extLst>
        </xdr:cNvPr>
        <xdr:cNvCxnSpPr>
          <a:cxnSpLocks noChangeShapeType="1"/>
        </xdr:cNvCxnSpPr>
      </xdr:nvCxnSpPr>
      <xdr:spPr bwMode="auto">
        <a:xfrm>
          <a:off x="540683" y="1810310"/>
          <a:ext cx="0" cy="12700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32</xdr:col>
      <xdr:colOff>31749</xdr:colOff>
      <xdr:row>0</xdr:row>
      <xdr:rowOff>149225</xdr:rowOff>
    </xdr:from>
    <xdr:to>
      <xdr:col>50</xdr:col>
      <xdr:colOff>407193</xdr:colOff>
      <xdr:row>7</xdr:row>
      <xdr:rowOff>47625</xdr:rowOff>
    </xdr:to>
    <xdr:sp macro="" textlink="">
      <xdr:nvSpPr>
        <xdr:cNvPr id="5" name="正方形/長方形 4">
          <a:extLst>
            <a:ext uri="{FF2B5EF4-FFF2-40B4-BE49-F238E27FC236}">
              <a16:creationId xmlns:a16="http://schemas.microsoft.com/office/drawing/2014/main" id="{00000000-0008-0000-0000-000005000000}"/>
            </a:ext>
          </a:extLst>
        </xdr:cNvPr>
        <xdr:cNvSpPr/>
      </xdr:nvSpPr>
      <xdr:spPr>
        <a:xfrm>
          <a:off x="6403974" y="149225"/>
          <a:ext cx="6280944" cy="141287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30</xdr:col>
      <xdr:colOff>47999</xdr:colOff>
      <xdr:row>0</xdr:row>
      <xdr:rowOff>56030</xdr:rowOff>
    </xdr:from>
    <xdr:to>
      <xdr:col>55</xdr:col>
      <xdr:colOff>34018</xdr:colOff>
      <xdr:row>4</xdr:row>
      <xdr:rowOff>34019</xdr:rowOff>
    </xdr:to>
    <xdr:sp macro="" textlink="">
      <xdr:nvSpPr>
        <xdr:cNvPr id="3" name="正方形/長方形 2">
          <a:extLst>
            <a:ext uri="{FF2B5EF4-FFF2-40B4-BE49-F238E27FC236}">
              <a16:creationId xmlns:a16="http://schemas.microsoft.com/office/drawing/2014/main" id="{8C719BD9-4A77-41BE-8969-F86488BB65E8}"/>
            </a:ext>
          </a:extLst>
        </xdr:cNvPr>
        <xdr:cNvSpPr/>
      </xdr:nvSpPr>
      <xdr:spPr>
        <a:xfrm>
          <a:off x="6205231" y="56030"/>
          <a:ext cx="5496912" cy="885132"/>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000"/>
            <a:t>←様式の内容に従い、写真を添付してください。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30</xdr:col>
      <xdr:colOff>47999</xdr:colOff>
      <xdr:row>0</xdr:row>
      <xdr:rowOff>56030</xdr:rowOff>
    </xdr:from>
    <xdr:to>
      <xdr:col>59</xdr:col>
      <xdr:colOff>7798</xdr:colOff>
      <xdr:row>6</xdr:row>
      <xdr:rowOff>201707</xdr:rowOff>
    </xdr:to>
    <xdr:sp macro="" textlink="">
      <xdr:nvSpPr>
        <xdr:cNvPr id="3" name="正方形/長方形 2">
          <a:extLst>
            <a:ext uri="{FF2B5EF4-FFF2-40B4-BE49-F238E27FC236}">
              <a16:creationId xmlns:a16="http://schemas.microsoft.com/office/drawing/2014/main" id="{62B47440-D2DF-4214-BAE5-B5622CDE95AB}"/>
            </a:ext>
          </a:extLst>
        </xdr:cNvPr>
        <xdr:cNvSpPr/>
      </xdr:nvSpPr>
      <xdr:spPr>
        <a:xfrm>
          <a:off x="6132793" y="56030"/>
          <a:ext cx="6347152" cy="1546412"/>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en-US" altLang="ja-JP" sz="2000"/>
            <a:t>※</a:t>
          </a:r>
          <a:r>
            <a:rPr kumimoji="1" lang="ja-JP" altLang="en-US" sz="2000"/>
            <a:t>法人業者が添付するものです。</a:t>
          </a:r>
          <a:endParaRPr kumimoji="1" lang="en-US" altLang="ja-JP" sz="2000"/>
        </a:p>
        <a:p>
          <a:pPr algn="l"/>
          <a:r>
            <a:rPr kumimoji="1" lang="ja-JP" altLang="en-US" sz="1800"/>
            <a:t>←直近の決算年度に係る貸借対照表及び損益計算書（初回決算が到来していない法人は設立時の貸借対照表のみ）を添付してください。</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56030</xdr:colOff>
      <xdr:row>5</xdr:row>
      <xdr:rowOff>126441</xdr:rowOff>
    </xdr:from>
    <xdr:to>
      <xdr:col>26</xdr:col>
      <xdr:colOff>6723</xdr:colOff>
      <xdr:row>23</xdr:row>
      <xdr:rowOff>193116</xdr:rowOff>
    </xdr:to>
    <xdr:pic>
      <xdr:nvPicPr>
        <xdr:cNvPr id="3" name="図 1">
          <a:extLst>
            <a:ext uri="{FF2B5EF4-FFF2-40B4-BE49-F238E27FC236}">
              <a16:creationId xmlns:a16="http://schemas.microsoft.com/office/drawing/2014/main" id="{D80E9858-9D17-42B6-80F3-AFC6EB17AE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059" y="1146176"/>
          <a:ext cx="4791635" cy="7417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11207</xdr:colOff>
      <xdr:row>0</xdr:row>
      <xdr:rowOff>44823</xdr:rowOff>
    </xdr:from>
    <xdr:to>
      <xdr:col>58</xdr:col>
      <xdr:colOff>209504</xdr:colOff>
      <xdr:row>6</xdr:row>
      <xdr:rowOff>120090</xdr:rowOff>
    </xdr:to>
    <xdr:sp macro="" textlink="">
      <xdr:nvSpPr>
        <xdr:cNvPr id="4" name="正方形/長方形 3">
          <a:extLst>
            <a:ext uri="{FF2B5EF4-FFF2-40B4-BE49-F238E27FC236}">
              <a16:creationId xmlns:a16="http://schemas.microsoft.com/office/drawing/2014/main" id="{76D9D895-AA18-4F80-9361-B57CBDFE4A49}"/>
            </a:ext>
          </a:extLst>
        </xdr:cNvPr>
        <xdr:cNvSpPr/>
      </xdr:nvSpPr>
      <xdr:spPr>
        <a:xfrm>
          <a:off x="6096001" y="44823"/>
          <a:ext cx="6350327" cy="1476002"/>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l"/>
          <a:r>
            <a:rPr kumimoji="1" lang="ja-JP" altLang="en-US" sz="2000"/>
            <a:t>←法人の場合は法人税、個人である場合は所得税の直前１年の各年度における納付すべき額及び納付済み額</a:t>
          </a:r>
        </a:p>
        <a:p>
          <a:pPr algn="l"/>
          <a:r>
            <a:rPr kumimoji="1" lang="ja-JP" altLang="en-US" sz="2000"/>
            <a:t>を証する書面を最寄りの税務署で取り寄せて添付してください。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30</xdr:col>
      <xdr:colOff>44824</xdr:colOff>
      <xdr:row>0</xdr:row>
      <xdr:rowOff>67235</xdr:rowOff>
    </xdr:from>
    <xdr:to>
      <xdr:col>59</xdr:col>
      <xdr:colOff>7798</xdr:colOff>
      <xdr:row>7</xdr:row>
      <xdr:rowOff>112060</xdr:rowOff>
    </xdr:to>
    <xdr:sp macro="" textlink="">
      <xdr:nvSpPr>
        <xdr:cNvPr id="3" name="正方形/長方形 2">
          <a:extLst>
            <a:ext uri="{FF2B5EF4-FFF2-40B4-BE49-F238E27FC236}">
              <a16:creationId xmlns:a16="http://schemas.microsoft.com/office/drawing/2014/main" id="{2096F5F1-B2FC-4146-973F-86371BF15564}"/>
            </a:ext>
          </a:extLst>
        </xdr:cNvPr>
        <xdr:cNvSpPr/>
      </xdr:nvSpPr>
      <xdr:spPr>
        <a:xfrm>
          <a:off x="6129618" y="67235"/>
          <a:ext cx="6350327" cy="1826560"/>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l"/>
          <a:r>
            <a:rPr kumimoji="1" lang="ja-JP" altLang="en-US" sz="2000"/>
            <a:t>←法人の申請のときは当該法人の履歴事項全部証明書、個人申請（営業に関し成年者と同一の行為能力を有しない未成年者であって、その法定代理人が法人である場合に限る。）のときはその法定代理人の登記事項証明書を本店所在地の法務局から取り寄せて添付してください。　　　</a:t>
          </a:r>
        </a:p>
      </xdr:txBody>
    </xdr:sp>
    <xdr:clientData/>
  </xdr:twoCellAnchor>
  <xdr:twoCellAnchor>
    <xdr:from>
      <xdr:col>2</xdr:col>
      <xdr:colOff>92823</xdr:colOff>
      <xdr:row>5</xdr:row>
      <xdr:rowOff>47997</xdr:rowOff>
    </xdr:from>
    <xdr:to>
      <xdr:col>26</xdr:col>
      <xdr:colOff>172197</xdr:colOff>
      <xdr:row>22</xdr:row>
      <xdr:rowOff>184522</xdr:rowOff>
    </xdr:to>
    <xdr:pic>
      <xdr:nvPicPr>
        <xdr:cNvPr id="4" name="図 1">
          <a:extLst>
            <a:ext uri="{FF2B5EF4-FFF2-40B4-BE49-F238E27FC236}">
              <a16:creationId xmlns:a16="http://schemas.microsoft.com/office/drawing/2014/main" id="{B046B9AB-07FF-4587-A347-E9A0851B95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852" y="1067732"/>
          <a:ext cx="4920316" cy="7106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30</xdr:col>
      <xdr:colOff>56030</xdr:colOff>
      <xdr:row>0</xdr:row>
      <xdr:rowOff>56030</xdr:rowOff>
    </xdr:from>
    <xdr:to>
      <xdr:col>59</xdr:col>
      <xdr:colOff>22179</xdr:colOff>
      <xdr:row>5</xdr:row>
      <xdr:rowOff>187326</xdr:rowOff>
    </xdr:to>
    <xdr:sp macro="" textlink="">
      <xdr:nvSpPr>
        <xdr:cNvPr id="4" name="正方形/長方形 3">
          <a:extLst>
            <a:ext uri="{FF2B5EF4-FFF2-40B4-BE49-F238E27FC236}">
              <a16:creationId xmlns:a16="http://schemas.microsoft.com/office/drawing/2014/main" id="{1DC5ECE3-6184-4BC6-883B-44250DB3C5D3}"/>
            </a:ext>
          </a:extLst>
        </xdr:cNvPr>
        <xdr:cNvSpPr/>
      </xdr:nvSpPr>
      <xdr:spPr>
        <a:xfrm>
          <a:off x="6140824" y="56030"/>
          <a:ext cx="6353502" cy="1151031"/>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en-US" altLang="ja-JP" sz="2000"/>
            <a:t>※</a:t>
          </a:r>
          <a:r>
            <a:rPr kumimoji="1" lang="ja-JP" altLang="en-US" sz="2000"/>
            <a:t>個人業者が添付するものです。</a:t>
          </a:r>
          <a:endParaRPr kumimoji="1" lang="en-US" altLang="ja-JP" sz="2000"/>
        </a:p>
        <a:p>
          <a:pPr algn="l"/>
          <a:r>
            <a:rPr kumimoji="1" lang="ja-JP" altLang="en-US" sz="2000"/>
            <a:t>←代表者の住民票抄本について、住所を置く市町村から取り寄せて添付してください。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30</xdr:col>
      <xdr:colOff>56030</xdr:colOff>
      <xdr:row>0</xdr:row>
      <xdr:rowOff>56031</xdr:rowOff>
    </xdr:from>
    <xdr:to>
      <xdr:col>52</xdr:col>
      <xdr:colOff>67236</xdr:colOff>
      <xdr:row>4</xdr:row>
      <xdr:rowOff>56030</xdr:rowOff>
    </xdr:to>
    <xdr:sp macro="" textlink="">
      <xdr:nvSpPr>
        <xdr:cNvPr id="2" name="正方形/長方形 1">
          <a:extLst>
            <a:ext uri="{FF2B5EF4-FFF2-40B4-BE49-F238E27FC236}">
              <a16:creationId xmlns:a16="http://schemas.microsoft.com/office/drawing/2014/main" id="{1844DC36-42CD-49F8-8839-FCB962848F81}"/>
            </a:ext>
          </a:extLst>
        </xdr:cNvPr>
        <xdr:cNvSpPr/>
      </xdr:nvSpPr>
      <xdr:spPr>
        <a:xfrm>
          <a:off x="6140824" y="56031"/>
          <a:ext cx="4751294" cy="896470"/>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en-US" altLang="ja-JP" sz="2000"/>
            <a:t>※</a:t>
          </a:r>
          <a:r>
            <a:rPr kumimoji="1" lang="ja-JP" altLang="en-US" sz="2000"/>
            <a:t>新規免許の申請の際には添付不要です。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35719</xdr:colOff>
      <xdr:row>2</xdr:row>
      <xdr:rowOff>130968</xdr:rowOff>
    </xdr:from>
    <xdr:to>
      <xdr:col>50</xdr:col>
      <xdr:colOff>309563</xdr:colOff>
      <xdr:row>7</xdr:row>
      <xdr:rowOff>11906</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6774657" y="535781"/>
          <a:ext cx="6965156" cy="892969"/>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400"/>
            <a:t>↓こちらに入力ください↓</a:t>
          </a:r>
          <a:endParaRPr kumimoji="1" lang="en-US" altLang="ja-JP" sz="2400"/>
        </a:p>
        <a:p>
          <a:pPr algn="ctr"/>
          <a:r>
            <a:rPr kumimoji="1" lang="ja-JP" altLang="en-US" sz="2400"/>
            <a:t>（左側に自動的に反映されます。）</a:t>
          </a:r>
        </a:p>
      </xdr:txBody>
    </xdr:sp>
    <xdr:clientData/>
  </xdr:twoCellAnchor>
  <xdr:twoCellAnchor>
    <xdr:from>
      <xdr:col>31</xdr:col>
      <xdr:colOff>47624</xdr:colOff>
      <xdr:row>0</xdr:row>
      <xdr:rowOff>11906</xdr:rowOff>
    </xdr:from>
    <xdr:to>
      <xdr:col>50</xdr:col>
      <xdr:colOff>321468</xdr:colOff>
      <xdr:row>2</xdr:row>
      <xdr:rowOff>119062</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6786562" y="11906"/>
          <a:ext cx="6965156" cy="5119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必要に応じてコピーしてください。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104775</xdr:colOff>
      <xdr:row>15</xdr:row>
      <xdr:rowOff>152400</xdr:rowOff>
    </xdr:from>
    <xdr:to>
      <xdr:col>16</xdr:col>
      <xdr:colOff>38100</xdr:colOff>
      <xdr:row>15</xdr:row>
      <xdr:rowOff>152400</xdr:rowOff>
    </xdr:to>
    <xdr:cxnSp macro="">
      <xdr:nvCxnSpPr>
        <xdr:cNvPr id="2" name="直線コネクタ 1">
          <a:extLst>
            <a:ext uri="{FF2B5EF4-FFF2-40B4-BE49-F238E27FC236}">
              <a16:creationId xmlns:a16="http://schemas.microsoft.com/office/drawing/2014/main" id="{00000000-0008-0000-0200-000002000000}"/>
            </a:ext>
          </a:extLst>
        </xdr:cNvPr>
        <xdr:cNvCxnSpPr/>
      </xdr:nvCxnSpPr>
      <xdr:spPr>
        <a:xfrm>
          <a:off x="3028950" y="24269700"/>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28575</xdr:colOff>
      <xdr:row>15</xdr:row>
      <xdr:rowOff>161925</xdr:rowOff>
    </xdr:from>
    <xdr:to>
      <xdr:col>21</xdr:col>
      <xdr:colOff>180975</xdr:colOff>
      <xdr:row>15</xdr:row>
      <xdr:rowOff>161925</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a:xfrm>
          <a:off x="4267200" y="24279225"/>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28575</xdr:colOff>
      <xdr:row>15</xdr:row>
      <xdr:rowOff>161925</xdr:rowOff>
    </xdr:from>
    <xdr:to>
      <xdr:col>26</xdr:col>
      <xdr:colOff>180975</xdr:colOff>
      <xdr:row>15</xdr:row>
      <xdr:rowOff>161925</xdr:rowOff>
    </xdr:to>
    <xdr:cxnSp macro="">
      <xdr:nvCxnSpPr>
        <xdr:cNvPr id="4" name="直線コネクタ 3">
          <a:extLst>
            <a:ext uri="{FF2B5EF4-FFF2-40B4-BE49-F238E27FC236}">
              <a16:creationId xmlns:a16="http://schemas.microsoft.com/office/drawing/2014/main" id="{00000000-0008-0000-0200-000004000000}"/>
            </a:ext>
          </a:extLst>
        </xdr:cNvPr>
        <xdr:cNvCxnSpPr/>
      </xdr:nvCxnSpPr>
      <xdr:spPr>
        <a:xfrm>
          <a:off x="5362575" y="24279225"/>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23812</xdr:colOff>
      <xdr:row>2</xdr:row>
      <xdr:rowOff>23812</xdr:rowOff>
    </xdr:from>
    <xdr:to>
      <xdr:col>50</xdr:col>
      <xdr:colOff>297656</xdr:colOff>
      <xdr:row>6</xdr:row>
      <xdr:rowOff>142874</xdr:rowOff>
    </xdr:to>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6762750" y="428625"/>
          <a:ext cx="6965156" cy="928687"/>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400"/>
            <a:t>↓こちらに入力ください↓</a:t>
          </a:r>
          <a:endParaRPr kumimoji="1" lang="en-US" altLang="ja-JP" sz="2400"/>
        </a:p>
        <a:p>
          <a:pPr algn="ctr"/>
          <a:r>
            <a:rPr kumimoji="1" lang="ja-JP" altLang="en-US" sz="2400"/>
            <a:t>（左側に自動的に反映されます。）</a:t>
          </a:r>
        </a:p>
      </xdr:txBody>
    </xdr:sp>
    <xdr:clientData/>
  </xdr:twoCellAnchor>
  <xdr:twoCellAnchor>
    <xdr:from>
      <xdr:col>31</xdr:col>
      <xdr:colOff>35718</xdr:colOff>
      <xdr:row>0</xdr:row>
      <xdr:rowOff>11907</xdr:rowOff>
    </xdr:from>
    <xdr:to>
      <xdr:col>50</xdr:col>
      <xdr:colOff>309562</xdr:colOff>
      <xdr:row>2</xdr:row>
      <xdr:rowOff>119062</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6774656" y="11907"/>
          <a:ext cx="6965156" cy="51196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必要に応じてコピーしてください。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31</xdr:col>
      <xdr:colOff>47625</xdr:colOff>
      <xdr:row>2</xdr:row>
      <xdr:rowOff>83343</xdr:rowOff>
    </xdr:from>
    <xdr:to>
      <xdr:col>50</xdr:col>
      <xdr:colOff>321469</xdr:colOff>
      <xdr:row>6</xdr:row>
      <xdr:rowOff>166687</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6786563" y="488156"/>
          <a:ext cx="6965156" cy="892969"/>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400"/>
            <a:t>↓こちらに入力ください↓</a:t>
          </a:r>
          <a:endParaRPr kumimoji="1" lang="en-US" altLang="ja-JP" sz="2400"/>
        </a:p>
        <a:p>
          <a:pPr algn="ctr"/>
          <a:r>
            <a:rPr kumimoji="1" lang="ja-JP" altLang="en-US" sz="2400"/>
            <a:t>（左側に自動的に反映されます。）</a:t>
          </a:r>
        </a:p>
      </xdr:txBody>
    </xdr:sp>
    <xdr:clientData/>
  </xdr:twoCellAnchor>
  <xdr:twoCellAnchor>
    <xdr:from>
      <xdr:col>31</xdr:col>
      <xdr:colOff>47624</xdr:colOff>
      <xdr:row>0</xdr:row>
      <xdr:rowOff>0</xdr:rowOff>
    </xdr:from>
    <xdr:to>
      <xdr:col>50</xdr:col>
      <xdr:colOff>321468</xdr:colOff>
      <xdr:row>2</xdr:row>
      <xdr:rowOff>107156</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6786562" y="0"/>
          <a:ext cx="6965156" cy="5119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必要に応じてコピーしてください。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xdr:colOff>
      <xdr:row>13</xdr:row>
      <xdr:rowOff>9525</xdr:rowOff>
    </xdr:from>
    <xdr:to>
      <xdr:col>3</xdr:col>
      <xdr:colOff>419100</xdr:colOff>
      <xdr:row>14</xdr:row>
      <xdr:rowOff>152400</xdr:rowOff>
    </xdr:to>
    <xdr:cxnSp macro="">
      <xdr:nvCxnSpPr>
        <xdr:cNvPr id="3" name="直線コネクタ 2">
          <a:extLst>
            <a:ext uri="{FF2B5EF4-FFF2-40B4-BE49-F238E27FC236}">
              <a16:creationId xmlns:a16="http://schemas.microsoft.com/office/drawing/2014/main" id="{00000000-0008-0000-0500-000003000000}"/>
            </a:ext>
          </a:extLst>
        </xdr:cNvPr>
        <xdr:cNvCxnSpPr/>
      </xdr:nvCxnSpPr>
      <xdr:spPr>
        <a:xfrm>
          <a:off x="209550" y="3876675"/>
          <a:ext cx="962025" cy="3048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31939</xdr:colOff>
      <xdr:row>0</xdr:row>
      <xdr:rowOff>42582</xdr:rowOff>
    </xdr:from>
    <xdr:to>
      <xdr:col>41</xdr:col>
      <xdr:colOff>89649</xdr:colOff>
      <xdr:row>5</xdr:row>
      <xdr:rowOff>220055</xdr:rowOff>
    </xdr:to>
    <xdr:sp macro="" textlink="">
      <xdr:nvSpPr>
        <xdr:cNvPr id="4" name="正方形/長方形 3">
          <a:extLst>
            <a:ext uri="{FF2B5EF4-FFF2-40B4-BE49-F238E27FC236}">
              <a16:creationId xmlns:a16="http://schemas.microsoft.com/office/drawing/2014/main" id="{00000000-0008-0000-0500-000004000000}"/>
            </a:ext>
          </a:extLst>
        </xdr:cNvPr>
        <xdr:cNvSpPr/>
      </xdr:nvSpPr>
      <xdr:spPr>
        <a:xfrm>
          <a:off x="7046821" y="42582"/>
          <a:ext cx="5604622" cy="1410120"/>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←直接こちらに入力ください。</a:t>
          </a:r>
        </a:p>
      </xdr:txBody>
    </xdr:sp>
    <xdr:clientData/>
  </xdr:twoCellAnchor>
  <xdr:twoCellAnchor>
    <xdr:from>
      <xdr:col>1</xdr:col>
      <xdr:colOff>9525</xdr:colOff>
      <xdr:row>13</xdr:row>
      <xdr:rowOff>9525</xdr:rowOff>
    </xdr:from>
    <xdr:to>
      <xdr:col>3</xdr:col>
      <xdr:colOff>419100</xdr:colOff>
      <xdr:row>14</xdr:row>
      <xdr:rowOff>152400</xdr:rowOff>
    </xdr:to>
    <xdr:cxnSp macro="">
      <xdr:nvCxnSpPr>
        <xdr:cNvPr id="5" name="直線コネクタ 4">
          <a:extLst>
            <a:ext uri="{FF2B5EF4-FFF2-40B4-BE49-F238E27FC236}">
              <a16:creationId xmlns:a16="http://schemas.microsoft.com/office/drawing/2014/main" id="{00000000-0008-0000-0500-000005000000}"/>
            </a:ext>
          </a:extLst>
        </xdr:cNvPr>
        <xdr:cNvCxnSpPr/>
      </xdr:nvCxnSpPr>
      <xdr:spPr>
        <a:xfrm>
          <a:off x="209550" y="3876675"/>
          <a:ext cx="962025" cy="3048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190500</xdr:colOff>
      <xdr:row>2</xdr:row>
      <xdr:rowOff>0</xdr:rowOff>
    </xdr:from>
    <xdr:to>
      <xdr:col>4</xdr:col>
      <xdr:colOff>0</xdr:colOff>
      <xdr:row>4</xdr:row>
      <xdr:rowOff>0</xdr:rowOff>
    </xdr:to>
    <xdr:cxnSp macro="">
      <xdr:nvCxnSpPr>
        <xdr:cNvPr id="3" name="直線コネクタ 2">
          <a:extLst>
            <a:ext uri="{FF2B5EF4-FFF2-40B4-BE49-F238E27FC236}">
              <a16:creationId xmlns:a16="http://schemas.microsoft.com/office/drawing/2014/main" id="{00000000-0008-0000-0600-000003000000}"/>
            </a:ext>
          </a:extLst>
        </xdr:cNvPr>
        <xdr:cNvCxnSpPr/>
      </xdr:nvCxnSpPr>
      <xdr:spPr>
        <a:xfrm>
          <a:off x="190500" y="628650"/>
          <a:ext cx="990600" cy="62865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36419</xdr:colOff>
      <xdr:row>0</xdr:row>
      <xdr:rowOff>28575</xdr:rowOff>
    </xdr:from>
    <xdr:to>
      <xdr:col>24</xdr:col>
      <xdr:colOff>350744</xdr:colOff>
      <xdr:row>4</xdr:row>
      <xdr:rowOff>181395</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7387478" y="28575"/>
          <a:ext cx="5356972" cy="1407879"/>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←直接こちらに入力ください。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25</xdr:col>
      <xdr:colOff>209550</xdr:colOff>
      <xdr:row>19</xdr:row>
      <xdr:rowOff>114300</xdr:rowOff>
    </xdr:from>
    <xdr:to>
      <xdr:col>27</xdr:col>
      <xdr:colOff>19050</xdr:colOff>
      <xdr:row>19</xdr:row>
      <xdr:rowOff>390525</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5846109" y="5795682"/>
          <a:ext cx="257735" cy="27622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33617</xdr:colOff>
      <xdr:row>0</xdr:row>
      <xdr:rowOff>33617</xdr:rowOff>
    </xdr:from>
    <xdr:to>
      <xdr:col>58</xdr:col>
      <xdr:colOff>219214</xdr:colOff>
      <xdr:row>6</xdr:row>
      <xdr:rowOff>11905</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6790764" y="33617"/>
          <a:ext cx="6965156" cy="1345406"/>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104775</xdr:rowOff>
    </xdr:from>
    <xdr:to>
      <xdr:col>0</xdr:col>
      <xdr:colOff>19050</xdr:colOff>
      <xdr:row>30</xdr:row>
      <xdr:rowOff>109538</xdr:rowOff>
    </xdr:to>
    <xdr:cxnSp macro="">
      <xdr:nvCxnSpPr>
        <xdr:cNvPr id="2" name="直線矢印コネクタ 1">
          <a:extLst>
            <a:ext uri="{FF2B5EF4-FFF2-40B4-BE49-F238E27FC236}">
              <a16:creationId xmlns:a16="http://schemas.microsoft.com/office/drawing/2014/main" id="{68850D54-3685-4605-AFF0-F3DC35FC446B}"/>
            </a:ext>
          </a:extLst>
        </xdr:cNvPr>
        <xdr:cNvCxnSpPr/>
      </xdr:nvCxnSpPr>
      <xdr:spPr>
        <a:xfrm flipV="1">
          <a:off x="0" y="9702800"/>
          <a:ext cx="19050" cy="4763"/>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25586</xdr:colOff>
      <xdr:row>1</xdr:row>
      <xdr:rowOff>288551</xdr:rowOff>
    </xdr:from>
    <xdr:to>
      <xdr:col>21</xdr:col>
      <xdr:colOff>603249</xdr:colOff>
      <xdr:row>6</xdr:row>
      <xdr:rowOff>142875</xdr:rowOff>
    </xdr:to>
    <xdr:sp macro="" textlink="">
      <xdr:nvSpPr>
        <xdr:cNvPr id="3" name="正方形/長方形 2">
          <a:extLst>
            <a:ext uri="{FF2B5EF4-FFF2-40B4-BE49-F238E27FC236}">
              <a16:creationId xmlns:a16="http://schemas.microsoft.com/office/drawing/2014/main" id="{05370D06-A71C-461F-8259-3F77A97BCA62}"/>
            </a:ext>
          </a:extLst>
        </xdr:cNvPr>
        <xdr:cNvSpPr/>
      </xdr:nvSpPr>
      <xdr:spPr>
        <a:xfrm>
          <a:off x="6445436" y="545726"/>
          <a:ext cx="4978213" cy="1759324"/>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←直接こちらに入力ください。</a:t>
          </a:r>
          <a:endParaRPr kumimoji="1" lang="en-US" altLang="ja-JP" sz="2800"/>
        </a:p>
        <a:p>
          <a:pPr algn="l"/>
          <a:r>
            <a:rPr kumimoji="1" lang="en-US" altLang="ja-JP" sz="1400"/>
            <a:t>※</a:t>
          </a:r>
          <a:r>
            <a:rPr kumimoji="1" lang="ja-JP" altLang="en-US" sz="1400"/>
            <a:t>代表者，役員，政令使用人が専任の宅地建物取引士を兼任する場合には，この書類の職名欄には「専任の宅地建物取引士」と記載をせず，「添付書類（８）　略歴書（専任の宅地建物取引士等）」の書類作成も必要になります。</a:t>
          </a:r>
          <a:endParaRPr kumimoji="1" lang="ja-JP" altLang="en-US" sz="2800"/>
        </a:p>
      </xdr:txBody>
    </xdr:sp>
    <xdr:clientData/>
  </xdr:twoCellAnchor>
  <xdr:twoCellAnchor>
    <xdr:from>
      <xdr:col>14</xdr:col>
      <xdr:colOff>22411</xdr:colOff>
      <xdr:row>0</xdr:row>
      <xdr:rowOff>11205</xdr:rowOff>
    </xdr:from>
    <xdr:to>
      <xdr:col>21</xdr:col>
      <xdr:colOff>619124</xdr:colOff>
      <xdr:row>1</xdr:row>
      <xdr:rowOff>276645</xdr:rowOff>
    </xdr:to>
    <xdr:sp macro="" textlink="">
      <xdr:nvSpPr>
        <xdr:cNvPr id="4" name="正方形/長方形 3">
          <a:extLst>
            <a:ext uri="{FF2B5EF4-FFF2-40B4-BE49-F238E27FC236}">
              <a16:creationId xmlns:a16="http://schemas.microsoft.com/office/drawing/2014/main" id="{5155F6BF-2CBC-4305-B20C-7DF59304BEB9}"/>
            </a:ext>
          </a:extLst>
        </xdr:cNvPr>
        <xdr:cNvSpPr/>
      </xdr:nvSpPr>
      <xdr:spPr>
        <a:xfrm>
          <a:off x="6445436" y="8030"/>
          <a:ext cx="4997263" cy="52261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必要に応じてコピーしてください。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20849;&#26377;&#12487;&#12473;&#12463;&#12488;&#12483;&#12503;PC&#65288;LAWFUDDT001&#65289;&#12501;&#12457;&#12523;&#12480;\&#9733;&#32076;&#21942;&#25351;&#23566;&#20418;\01%20&#27861;&#20196;&#38306;&#20418;\&#20196;&#21644;&#65302;&#24180;&#24230;\&#9733;&#25919;&#30465;&#20196;&#25913;&#27491;\240630%20&#22320;&#26041;&#20998;&#27177;&#25919;&#30465;&#20196;&#31561;\&#9679;&#30465;&#20196;\&#27096;&#24335;&#21608;&#30693;\&#12506;&#12540;&#12472;&#26356;&#26032;&#29992;\&#12456;&#12463;&#12475;&#12523;&#24418;&#24335;\&#28040;&#12377;&#31532;&#65297;&#26465;&#12398;&#652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添6"/>
      <sheetName val="添7"/>
      <sheetName val="コード１"/>
      <sheetName val="コード２"/>
    </sheetNames>
    <sheetDataSet>
      <sheetData sheetId="0"/>
      <sheetData sheetId="1"/>
      <sheetData sheetId="2"/>
      <sheetData sheetId="3">
        <row r="2">
          <cell r="A2" t="str">
            <v>北海道札幌市中央区</v>
          </cell>
          <cell r="B2" t="str">
            <v>011011</v>
          </cell>
          <cell r="C2" t="str">
            <v>北海道</v>
          </cell>
          <cell r="D2" t="str">
            <v>札幌市</v>
          </cell>
          <cell r="E2" t="str">
            <v>中央区</v>
          </cell>
        </row>
        <row r="3">
          <cell r="A3" t="str">
            <v>北海道札幌市北区</v>
          </cell>
          <cell r="B3" t="str">
            <v>011029</v>
          </cell>
          <cell r="C3" t="str">
            <v>北海道</v>
          </cell>
          <cell r="D3" t="str">
            <v>札幌市</v>
          </cell>
          <cell r="E3" t="str">
            <v>北区</v>
          </cell>
        </row>
        <row r="4">
          <cell r="A4" t="str">
            <v>北海道札幌市東区</v>
          </cell>
          <cell r="B4" t="str">
            <v>011037</v>
          </cell>
          <cell r="C4" t="str">
            <v>北海道</v>
          </cell>
          <cell r="D4" t="str">
            <v>札幌市</v>
          </cell>
          <cell r="E4" t="str">
            <v>東区</v>
          </cell>
        </row>
        <row r="5">
          <cell r="A5" t="str">
            <v>北海道札幌市白石区</v>
          </cell>
          <cell r="B5" t="str">
            <v>011045</v>
          </cell>
          <cell r="C5" t="str">
            <v>北海道</v>
          </cell>
          <cell r="D5" t="str">
            <v>札幌市</v>
          </cell>
          <cell r="E5" t="str">
            <v>白石区</v>
          </cell>
        </row>
        <row r="6">
          <cell r="A6" t="str">
            <v>北海道札幌市豊平区</v>
          </cell>
          <cell r="B6" t="str">
            <v>011053</v>
          </cell>
          <cell r="C6" t="str">
            <v>北海道</v>
          </cell>
          <cell r="D6" t="str">
            <v>札幌市</v>
          </cell>
          <cell r="E6" t="str">
            <v>豊平区</v>
          </cell>
        </row>
        <row r="7">
          <cell r="A7" t="str">
            <v>北海道札幌市南区</v>
          </cell>
          <cell r="B7" t="str">
            <v>011061</v>
          </cell>
          <cell r="C7" t="str">
            <v>北海道</v>
          </cell>
          <cell r="D7" t="str">
            <v>札幌市</v>
          </cell>
          <cell r="E7" t="str">
            <v>南区</v>
          </cell>
        </row>
        <row r="8">
          <cell r="A8" t="str">
            <v>北海道札幌市西区</v>
          </cell>
          <cell r="B8" t="str">
            <v>011070</v>
          </cell>
          <cell r="C8" t="str">
            <v>北海道</v>
          </cell>
          <cell r="D8" t="str">
            <v>札幌市</v>
          </cell>
          <cell r="E8" t="str">
            <v>西区</v>
          </cell>
        </row>
        <row r="9">
          <cell r="A9" t="str">
            <v>北海道札幌市厚別区</v>
          </cell>
          <cell r="B9" t="str">
            <v>011088</v>
          </cell>
          <cell r="C9" t="str">
            <v>北海道</v>
          </cell>
          <cell r="D9" t="str">
            <v>札幌市</v>
          </cell>
          <cell r="E9" t="str">
            <v>厚別区</v>
          </cell>
        </row>
        <row r="10">
          <cell r="A10" t="str">
            <v>北海道札幌市手稲区</v>
          </cell>
          <cell r="B10" t="str">
            <v>011096</v>
          </cell>
          <cell r="C10" t="str">
            <v>北海道</v>
          </cell>
          <cell r="D10" t="str">
            <v>札幌市</v>
          </cell>
          <cell r="E10" t="str">
            <v>手稲区</v>
          </cell>
        </row>
        <row r="11">
          <cell r="A11" t="str">
            <v>北海道札幌市清田区</v>
          </cell>
          <cell r="B11" t="str">
            <v>011100</v>
          </cell>
          <cell r="C11" t="str">
            <v>北海道</v>
          </cell>
          <cell r="D11" t="str">
            <v>札幌市</v>
          </cell>
          <cell r="E11" t="str">
            <v>清田区</v>
          </cell>
        </row>
        <row r="12">
          <cell r="A12" t="str">
            <v>北海道函館市</v>
          </cell>
          <cell r="B12" t="str">
            <v>012025</v>
          </cell>
          <cell r="C12" t="str">
            <v>北海道</v>
          </cell>
          <cell r="D12" t="str">
            <v>函館市</v>
          </cell>
        </row>
        <row r="13">
          <cell r="A13" t="str">
            <v>北海道小樽市</v>
          </cell>
          <cell r="B13" t="str">
            <v>012033</v>
          </cell>
          <cell r="C13" t="str">
            <v>北海道</v>
          </cell>
          <cell r="D13" t="str">
            <v>小樽市</v>
          </cell>
        </row>
        <row r="14">
          <cell r="A14" t="str">
            <v>北海道旭川市</v>
          </cell>
          <cell r="B14" t="str">
            <v>012041</v>
          </cell>
          <cell r="C14" t="str">
            <v>北海道</v>
          </cell>
          <cell r="D14" t="str">
            <v>旭川市</v>
          </cell>
        </row>
        <row r="15">
          <cell r="A15" t="str">
            <v>北海道室蘭市</v>
          </cell>
          <cell r="B15" t="str">
            <v>012050</v>
          </cell>
          <cell r="C15" t="str">
            <v>北海道</v>
          </cell>
          <cell r="D15" t="str">
            <v>室蘭市</v>
          </cell>
        </row>
        <row r="16">
          <cell r="A16" t="str">
            <v>北海道釧路市</v>
          </cell>
          <cell r="B16" t="str">
            <v>012068</v>
          </cell>
          <cell r="C16" t="str">
            <v>北海道</v>
          </cell>
          <cell r="D16" t="str">
            <v>釧路市</v>
          </cell>
        </row>
        <row r="17">
          <cell r="A17" t="str">
            <v>北海道帯広市</v>
          </cell>
          <cell r="B17" t="str">
            <v>012076</v>
          </cell>
          <cell r="C17" t="str">
            <v>北海道</v>
          </cell>
          <cell r="D17" t="str">
            <v>帯広市</v>
          </cell>
        </row>
        <row r="18">
          <cell r="A18" t="str">
            <v>北海道北見市</v>
          </cell>
          <cell r="B18" t="str">
            <v>012084</v>
          </cell>
          <cell r="C18" t="str">
            <v>北海道</v>
          </cell>
          <cell r="D18" t="str">
            <v>北見市</v>
          </cell>
        </row>
        <row r="19">
          <cell r="A19" t="str">
            <v>北海道夕張市</v>
          </cell>
          <cell r="B19" t="str">
            <v>012092</v>
          </cell>
          <cell r="C19" t="str">
            <v>北海道</v>
          </cell>
          <cell r="D19" t="str">
            <v>夕張市</v>
          </cell>
        </row>
        <row r="20">
          <cell r="A20" t="str">
            <v>北海道岩見沢市</v>
          </cell>
          <cell r="B20" t="str">
            <v>012106</v>
          </cell>
          <cell r="C20" t="str">
            <v>北海道</v>
          </cell>
          <cell r="D20" t="str">
            <v>岩見沢市</v>
          </cell>
        </row>
        <row r="21">
          <cell r="A21" t="str">
            <v>北海道網走市</v>
          </cell>
          <cell r="B21" t="str">
            <v>012114</v>
          </cell>
          <cell r="C21" t="str">
            <v>北海道</v>
          </cell>
          <cell r="D21" t="str">
            <v>網走市</v>
          </cell>
        </row>
        <row r="22">
          <cell r="A22" t="str">
            <v>北海道留萌市</v>
          </cell>
          <cell r="B22" t="str">
            <v>012122</v>
          </cell>
          <cell r="C22" t="str">
            <v>北海道</v>
          </cell>
          <cell r="D22" t="str">
            <v>留萌市</v>
          </cell>
        </row>
        <row r="23">
          <cell r="A23" t="str">
            <v>北海道苫小牧市</v>
          </cell>
          <cell r="B23" t="str">
            <v>012131</v>
          </cell>
          <cell r="C23" t="str">
            <v>北海道</v>
          </cell>
          <cell r="D23" t="str">
            <v>苫小牧市</v>
          </cell>
        </row>
        <row r="24">
          <cell r="A24" t="str">
            <v>北海道稚内市</v>
          </cell>
          <cell r="B24" t="str">
            <v>012149</v>
          </cell>
          <cell r="C24" t="str">
            <v>北海道</v>
          </cell>
          <cell r="D24" t="str">
            <v>稚内市</v>
          </cell>
        </row>
        <row r="25">
          <cell r="A25" t="str">
            <v>北海道美唄市</v>
          </cell>
          <cell r="B25" t="str">
            <v>012157</v>
          </cell>
          <cell r="C25" t="str">
            <v>北海道</v>
          </cell>
          <cell r="D25" t="str">
            <v>美唄市</v>
          </cell>
        </row>
        <row r="26">
          <cell r="A26" t="str">
            <v>北海道芦別市</v>
          </cell>
          <cell r="B26" t="str">
            <v>012165</v>
          </cell>
          <cell r="C26" t="str">
            <v>北海道</v>
          </cell>
          <cell r="D26" t="str">
            <v>芦別市</v>
          </cell>
        </row>
        <row r="27">
          <cell r="A27" t="str">
            <v>北海道江別市</v>
          </cell>
          <cell r="B27" t="str">
            <v>012173</v>
          </cell>
          <cell r="C27" t="str">
            <v>北海道</v>
          </cell>
          <cell r="D27" t="str">
            <v>江別市</v>
          </cell>
        </row>
        <row r="28">
          <cell r="A28" t="str">
            <v>北海道赤平市</v>
          </cell>
          <cell r="B28" t="str">
            <v>012181</v>
          </cell>
          <cell r="C28" t="str">
            <v>北海道</v>
          </cell>
          <cell r="D28" t="str">
            <v>赤平市</v>
          </cell>
        </row>
        <row r="29">
          <cell r="A29" t="str">
            <v>北海道紋別市</v>
          </cell>
          <cell r="B29" t="str">
            <v>012190</v>
          </cell>
          <cell r="C29" t="str">
            <v>北海道</v>
          </cell>
          <cell r="D29" t="str">
            <v>紋別市</v>
          </cell>
        </row>
        <row r="30">
          <cell r="A30" t="str">
            <v>北海道士別市</v>
          </cell>
          <cell r="B30" t="str">
            <v>012203</v>
          </cell>
          <cell r="C30" t="str">
            <v>北海道</v>
          </cell>
          <cell r="D30" t="str">
            <v>士別市</v>
          </cell>
        </row>
        <row r="31">
          <cell r="A31" t="str">
            <v>北海道名寄市</v>
          </cell>
          <cell r="B31" t="str">
            <v>012211</v>
          </cell>
          <cell r="C31" t="str">
            <v>北海道</v>
          </cell>
          <cell r="D31" t="str">
            <v>名寄市</v>
          </cell>
        </row>
        <row r="32">
          <cell r="A32" t="str">
            <v>北海道三笠市</v>
          </cell>
          <cell r="B32" t="str">
            <v>012220</v>
          </cell>
          <cell r="C32" t="str">
            <v>北海道</v>
          </cell>
          <cell r="D32" t="str">
            <v>三笠市</v>
          </cell>
        </row>
        <row r="33">
          <cell r="A33" t="str">
            <v>北海道根室市</v>
          </cell>
          <cell r="B33" t="str">
            <v>012238</v>
          </cell>
          <cell r="C33" t="str">
            <v>北海道</v>
          </cell>
          <cell r="D33" t="str">
            <v>根室市</v>
          </cell>
        </row>
        <row r="34">
          <cell r="A34" t="str">
            <v>北海道千歳市</v>
          </cell>
          <cell r="B34" t="str">
            <v>012246</v>
          </cell>
          <cell r="C34" t="str">
            <v>北海道</v>
          </cell>
          <cell r="D34" t="str">
            <v>千歳市</v>
          </cell>
        </row>
        <row r="35">
          <cell r="A35" t="str">
            <v>北海道滝川市</v>
          </cell>
          <cell r="B35" t="str">
            <v>012254</v>
          </cell>
          <cell r="C35" t="str">
            <v>北海道</v>
          </cell>
          <cell r="D35" t="str">
            <v>滝川市</v>
          </cell>
        </row>
        <row r="36">
          <cell r="A36" t="str">
            <v>北海道砂川市</v>
          </cell>
          <cell r="B36" t="str">
            <v>012262</v>
          </cell>
          <cell r="C36" t="str">
            <v>北海道</v>
          </cell>
          <cell r="D36" t="str">
            <v>砂川市</v>
          </cell>
        </row>
        <row r="37">
          <cell r="A37" t="str">
            <v>北海道歌志内市</v>
          </cell>
          <cell r="B37" t="str">
            <v>012271</v>
          </cell>
          <cell r="C37" t="str">
            <v>北海道</v>
          </cell>
          <cell r="D37" t="str">
            <v>歌志内市</v>
          </cell>
        </row>
        <row r="38">
          <cell r="A38" t="str">
            <v>北海道深川市</v>
          </cell>
          <cell r="B38" t="str">
            <v>012289</v>
          </cell>
          <cell r="C38" t="str">
            <v>北海道</v>
          </cell>
          <cell r="D38" t="str">
            <v>深川市</v>
          </cell>
        </row>
        <row r="39">
          <cell r="A39" t="str">
            <v>北海道富良野市</v>
          </cell>
          <cell r="B39" t="str">
            <v>012297</v>
          </cell>
          <cell r="C39" t="str">
            <v>北海道</v>
          </cell>
          <cell r="D39" t="str">
            <v>富良野市</v>
          </cell>
        </row>
        <row r="40">
          <cell r="A40" t="str">
            <v>北海道登別市</v>
          </cell>
          <cell r="B40" t="str">
            <v>012301</v>
          </cell>
          <cell r="C40" t="str">
            <v>北海道</v>
          </cell>
          <cell r="D40" t="str">
            <v>登別市</v>
          </cell>
        </row>
        <row r="41">
          <cell r="A41" t="str">
            <v>北海道恵庭市</v>
          </cell>
          <cell r="B41" t="str">
            <v>012319</v>
          </cell>
          <cell r="C41" t="str">
            <v>北海道</v>
          </cell>
          <cell r="D41" t="str">
            <v>恵庭市</v>
          </cell>
        </row>
        <row r="42">
          <cell r="A42" t="str">
            <v>北海道伊達市</v>
          </cell>
          <cell r="B42" t="str">
            <v>012335</v>
          </cell>
          <cell r="C42" t="str">
            <v>北海道</v>
          </cell>
          <cell r="D42" t="str">
            <v>伊達市</v>
          </cell>
        </row>
        <row r="43">
          <cell r="A43" t="str">
            <v>北海道北広島市</v>
          </cell>
          <cell r="B43" t="str">
            <v>012343</v>
          </cell>
          <cell r="C43" t="str">
            <v>北海道</v>
          </cell>
          <cell r="D43" t="str">
            <v>北広島市</v>
          </cell>
        </row>
        <row r="44">
          <cell r="A44" t="str">
            <v>北海道石狩市</v>
          </cell>
          <cell r="B44" t="str">
            <v>012351</v>
          </cell>
          <cell r="C44" t="str">
            <v>北海道</v>
          </cell>
          <cell r="D44" t="str">
            <v>石狩市</v>
          </cell>
        </row>
        <row r="45">
          <cell r="A45" t="str">
            <v>北海道北斗市</v>
          </cell>
          <cell r="B45" t="str">
            <v>012360</v>
          </cell>
          <cell r="C45" t="str">
            <v>北海道</v>
          </cell>
          <cell r="D45" t="str">
            <v>北斗市</v>
          </cell>
        </row>
        <row r="46">
          <cell r="A46" t="str">
            <v>北海道石狩郡当別町</v>
          </cell>
          <cell r="B46" t="str">
            <v>013030</v>
          </cell>
          <cell r="C46" t="str">
            <v>北海道</v>
          </cell>
          <cell r="D46" t="str">
            <v>石狩郡</v>
          </cell>
          <cell r="E46" t="str">
            <v>当別町</v>
          </cell>
        </row>
        <row r="47">
          <cell r="A47" t="str">
            <v>北海道石狩郡新篠津村</v>
          </cell>
          <cell r="B47" t="str">
            <v>013048</v>
          </cell>
          <cell r="C47" t="str">
            <v>北海道</v>
          </cell>
          <cell r="D47" t="str">
            <v>石狩郡</v>
          </cell>
          <cell r="E47" t="str">
            <v>新篠津村</v>
          </cell>
        </row>
        <row r="48">
          <cell r="A48" t="str">
            <v>北海道松前郡松前町</v>
          </cell>
          <cell r="B48" t="str">
            <v>013315</v>
          </cell>
          <cell r="C48" t="str">
            <v>北海道</v>
          </cell>
          <cell r="D48" t="str">
            <v>松前郡</v>
          </cell>
          <cell r="E48" t="str">
            <v>松前町</v>
          </cell>
        </row>
        <row r="49">
          <cell r="A49" t="str">
            <v>北海道松前郡福島町</v>
          </cell>
          <cell r="B49" t="str">
            <v>013323</v>
          </cell>
          <cell r="C49" t="str">
            <v>北海道</v>
          </cell>
          <cell r="D49" t="str">
            <v>松前郡</v>
          </cell>
          <cell r="E49" t="str">
            <v>福島町</v>
          </cell>
        </row>
        <row r="50">
          <cell r="A50" t="str">
            <v>北海道上磯郡知内町</v>
          </cell>
          <cell r="B50" t="str">
            <v>013331</v>
          </cell>
          <cell r="C50" t="str">
            <v>北海道</v>
          </cell>
          <cell r="D50" t="str">
            <v>上磯郡</v>
          </cell>
          <cell r="E50" t="str">
            <v>知内町</v>
          </cell>
        </row>
        <row r="51">
          <cell r="A51" t="str">
            <v>北海道上磯郡木古内町</v>
          </cell>
          <cell r="B51" t="str">
            <v>013340</v>
          </cell>
          <cell r="C51" t="str">
            <v>北海道</v>
          </cell>
          <cell r="D51" t="str">
            <v>上磯郡</v>
          </cell>
          <cell r="E51" t="str">
            <v>木古内町</v>
          </cell>
        </row>
        <row r="52">
          <cell r="A52" t="str">
            <v>北海道亀田郡七飯町</v>
          </cell>
          <cell r="B52" t="str">
            <v>013374</v>
          </cell>
          <cell r="C52" t="str">
            <v>北海道</v>
          </cell>
          <cell r="D52" t="str">
            <v>亀田郡</v>
          </cell>
          <cell r="E52" t="str">
            <v>七飯町</v>
          </cell>
        </row>
        <row r="53">
          <cell r="A53" t="str">
            <v>北海道茅部郡鹿部町</v>
          </cell>
          <cell r="B53" t="str">
            <v>013439</v>
          </cell>
          <cell r="C53" t="str">
            <v>北海道</v>
          </cell>
          <cell r="D53" t="str">
            <v>茅部郡</v>
          </cell>
          <cell r="E53" t="str">
            <v>鹿部町</v>
          </cell>
        </row>
        <row r="54">
          <cell r="A54" t="str">
            <v>北海道茅部郡森町</v>
          </cell>
          <cell r="B54" t="str">
            <v>013455</v>
          </cell>
          <cell r="C54" t="str">
            <v>北海道</v>
          </cell>
          <cell r="D54" t="str">
            <v>茅部郡</v>
          </cell>
          <cell r="E54" t="str">
            <v>森町</v>
          </cell>
        </row>
        <row r="55">
          <cell r="A55" t="str">
            <v>北海道二海郡八雲町</v>
          </cell>
          <cell r="B55" t="str">
            <v>013463</v>
          </cell>
          <cell r="C55" t="str">
            <v>北海道</v>
          </cell>
          <cell r="D55" t="str">
            <v>二海郡</v>
          </cell>
          <cell r="E55" t="str">
            <v>八雲町</v>
          </cell>
        </row>
        <row r="56">
          <cell r="A56" t="str">
            <v>北海道山越郡長万部町</v>
          </cell>
          <cell r="B56" t="str">
            <v>013471</v>
          </cell>
          <cell r="C56" t="str">
            <v>北海道</v>
          </cell>
          <cell r="D56" t="str">
            <v>山越郡</v>
          </cell>
          <cell r="E56" t="str">
            <v>長万部町</v>
          </cell>
        </row>
        <row r="57">
          <cell r="A57" t="str">
            <v>北海道檜山郡江差町</v>
          </cell>
          <cell r="B57" t="str">
            <v>013617</v>
          </cell>
          <cell r="C57" t="str">
            <v>北海道</v>
          </cell>
          <cell r="D57" t="str">
            <v>檜山郡</v>
          </cell>
          <cell r="E57" t="str">
            <v>江差町</v>
          </cell>
        </row>
        <row r="58">
          <cell r="A58" t="str">
            <v>北海道檜山郡上ノ国町</v>
          </cell>
          <cell r="B58" t="str">
            <v>013625</v>
          </cell>
          <cell r="C58" t="str">
            <v>北海道</v>
          </cell>
          <cell r="D58" t="str">
            <v>檜山郡</v>
          </cell>
          <cell r="E58" t="str">
            <v>上ノ国町</v>
          </cell>
        </row>
        <row r="59">
          <cell r="A59" t="str">
            <v>北海道檜山郡厚沢部町</v>
          </cell>
          <cell r="B59" t="str">
            <v>013633</v>
          </cell>
          <cell r="C59" t="str">
            <v>北海道</v>
          </cell>
          <cell r="D59" t="str">
            <v>檜山郡</v>
          </cell>
          <cell r="E59" t="str">
            <v>厚沢部町</v>
          </cell>
        </row>
        <row r="60">
          <cell r="A60" t="str">
            <v>北海道爾志郡乙部町</v>
          </cell>
          <cell r="B60" t="str">
            <v>013641</v>
          </cell>
          <cell r="C60" t="str">
            <v>北海道</v>
          </cell>
          <cell r="D60" t="str">
            <v>爾志郡</v>
          </cell>
          <cell r="E60" t="str">
            <v>乙部町</v>
          </cell>
        </row>
        <row r="61">
          <cell r="A61" t="str">
            <v>北海道奥尻郡奥尻町</v>
          </cell>
          <cell r="B61" t="str">
            <v>013676</v>
          </cell>
          <cell r="C61" t="str">
            <v>北海道</v>
          </cell>
          <cell r="D61" t="str">
            <v>奥尻郡</v>
          </cell>
          <cell r="E61" t="str">
            <v>奥尻町</v>
          </cell>
        </row>
        <row r="62">
          <cell r="A62" t="str">
            <v>北海道瀬棚郡今金町</v>
          </cell>
          <cell r="B62" t="str">
            <v>013706</v>
          </cell>
          <cell r="C62" t="str">
            <v>北海道</v>
          </cell>
          <cell r="D62" t="str">
            <v>瀬棚郡</v>
          </cell>
          <cell r="E62" t="str">
            <v>今金町</v>
          </cell>
        </row>
        <row r="63">
          <cell r="A63" t="str">
            <v>北海道久遠郡せたな町</v>
          </cell>
          <cell r="B63" t="str">
            <v>013714</v>
          </cell>
          <cell r="C63" t="str">
            <v>北海道</v>
          </cell>
          <cell r="D63" t="str">
            <v>久遠郡</v>
          </cell>
          <cell r="E63" t="str">
            <v>せたな町</v>
          </cell>
        </row>
        <row r="64">
          <cell r="A64" t="str">
            <v>北海道島牧郡島牧村</v>
          </cell>
          <cell r="B64" t="str">
            <v>013919</v>
          </cell>
          <cell r="C64" t="str">
            <v>北海道</v>
          </cell>
          <cell r="D64" t="str">
            <v>島牧郡</v>
          </cell>
          <cell r="E64" t="str">
            <v>島牧村</v>
          </cell>
        </row>
        <row r="65">
          <cell r="A65" t="str">
            <v>北海道寿都郡寿都町</v>
          </cell>
          <cell r="B65" t="str">
            <v>013927</v>
          </cell>
          <cell r="C65" t="str">
            <v>北海道</v>
          </cell>
          <cell r="D65" t="str">
            <v>寿都郡</v>
          </cell>
          <cell r="E65" t="str">
            <v>寿都町</v>
          </cell>
        </row>
        <row r="66">
          <cell r="A66" t="str">
            <v>北海道寿都郡黒松内町</v>
          </cell>
          <cell r="B66" t="str">
            <v>013935</v>
          </cell>
          <cell r="C66" t="str">
            <v>北海道</v>
          </cell>
          <cell r="D66" t="str">
            <v>寿都郡</v>
          </cell>
          <cell r="E66" t="str">
            <v>黒松内町</v>
          </cell>
        </row>
        <row r="67">
          <cell r="A67" t="str">
            <v>北海道磯谷郡蘭越町</v>
          </cell>
          <cell r="B67" t="str">
            <v>013943</v>
          </cell>
          <cell r="C67" t="str">
            <v>北海道</v>
          </cell>
          <cell r="D67" t="str">
            <v>磯谷郡</v>
          </cell>
          <cell r="E67" t="str">
            <v>蘭越町</v>
          </cell>
        </row>
        <row r="68">
          <cell r="A68" t="str">
            <v>北海道虻田郡ニセコ町</v>
          </cell>
          <cell r="B68" t="str">
            <v>013951</v>
          </cell>
          <cell r="C68" t="str">
            <v>北海道</v>
          </cell>
          <cell r="D68" t="str">
            <v>虻田郡</v>
          </cell>
          <cell r="E68" t="str">
            <v>ニセコ町</v>
          </cell>
        </row>
        <row r="69">
          <cell r="A69" t="str">
            <v>北海道虻田郡真狩村</v>
          </cell>
          <cell r="B69" t="str">
            <v>013960</v>
          </cell>
          <cell r="C69" t="str">
            <v>北海道</v>
          </cell>
          <cell r="D69" t="str">
            <v>虻田郡</v>
          </cell>
          <cell r="E69" t="str">
            <v>真狩村</v>
          </cell>
        </row>
        <row r="70">
          <cell r="A70" t="str">
            <v>北海道虻田郡留寿都村</v>
          </cell>
          <cell r="B70" t="str">
            <v>013978</v>
          </cell>
          <cell r="C70" t="str">
            <v>北海道</v>
          </cell>
          <cell r="D70" t="str">
            <v>虻田郡</v>
          </cell>
          <cell r="E70" t="str">
            <v>留寿都村</v>
          </cell>
        </row>
        <row r="71">
          <cell r="A71" t="str">
            <v>北海道虻田郡喜茂別町</v>
          </cell>
          <cell r="B71" t="str">
            <v>013986</v>
          </cell>
          <cell r="C71" t="str">
            <v>北海道</v>
          </cell>
          <cell r="D71" t="str">
            <v>虻田郡</v>
          </cell>
          <cell r="E71" t="str">
            <v>喜茂別町</v>
          </cell>
        </row>
        <row r="72">
          <cell r="A72" t="str">
            <v>北海道虻田郡京極町</v>
          </cell>
          <cell r="B72" t="str">
            <v>013994</v>
          </cell>
          <cell r="C72" t="str">
            <v>北海道</v>
          </cell>
          <cell r="D72" t="str">
            <v>虻田郡</v>
          </cell>
          <cell r="E72" t="str">
            <v>京極町</v>
          </cell>
        </row>
        <row r="73">
          <cell r="A73" t="str">
            <v>北海道虻田郡倶知安町</v>
          </cell>
          <cell r="B73" t="str">
            <v>014001</v>
          </cell>
          <cell r="C73" t="str">
            <v>北海道</v>
          </cell>
          <cell r="D73" t="str">
            <v>虻田郡</v>
          </cell>
          <cell r="E73" t="str">
            <v>倶知安町</v>
          </cell>
        </row>
        <row r="74">
          <cell r="A74" t="str">
            <v>北海道岩内郡共和町</v>
          </cell>
          <cell r="B74" t="str">
            <v>014010</v>
          </cell>
          <cell r="C74" t="str">
            <v>北海道</v>
          </cell>
          <cell r="D74" t="str">
            <v>岩内郡</v>
          </cell>
          <cell r="E74" t="str">
            <v>共和町</v>
          </cell>
        </row>
        <row r="75">
          <cell r="A75" t="str">
            <v>北海道岩内郡岩内町</v>
          </cell>
          <cell r="B75" t="str">
            <v>014028</v>
          </cell>
          <cell r="C75" t="str">
            <v>北海道</v>
          </cell>
          <cell r="D75" t="str">
            <v>岩内郡</v>
          </cell>
          <cell r="E75" t="str">
            <v>岩内町</v>
          </cell>
        </row>
        <row r="76">
          <cell r="A76" t="str">
            <v>北海道古宇郡泊村</v>
          </cell>
          <cell r="B76" t="str">
            <v>014036</v>
          </cell>
          <cell r="C76" t="str">
            <v>北海道</v>
          </cell>
          <cell r="D76" t="str">
            <v>古宇郡</v>
          </cell>
          <cell r="E76" t="str">
            <v>泊村</v>
          </cell>
        </row>
        <row r="77">
          <cell r="A77" t="str">
            <v>北海道古宇郡神恵内村</v>
          </cell>
          <cell r="B77" t="str">
            <v>014044</v>
          </cell>
          <cell r="C77" t="str">
            <v>北海道</v>
          </cell>
          <cell r="D77" t="str">
            <v>古宇郡</v>
          </cell>
          <cell r="E77" t="str">
            <v>神恵内村</v>
          </cell>
        </row>
        <row r="78">
          <cell r="A78" t="str">
            <v>北海道積丹郡積丹町</v>
          </cell>
          <cell r="B78" t="str">
            <v>014052</v>
          </cell>
          <cell r="C78" t="str">
            <v>北海道</v>
          </cell>
          <cell r="D78" t="str">
            <v>積丹郡</v>
          </cell>
          <cell r="E78" t="str">
            <v>積丹町</v>
          </cell>
        </row>
        <row r="79">
          <cell r="A79" t="str">
            <v>北海道古平郡古平町</v>
          </cell>
          <cell r="B79" t="str">
            <v>014061</v>
          </cell>
          <cell r="C79" t="str">
            <v>北海道</v>
          </cell>
          <cell r="D79" t="str">
            <v>古平郡</v>
          </cell>
          <cell r="E79" t="str">
            <v>古平町</v>
          </cell>
        </row>
        <row r="80">
          <cell r="A80" t="str">
            <v>北海道余市郡仁木町</v>
          </cell>
          <cell r="B80" t="str">
            <v>014079</v>
          </cell>
          <cell r="C80" t="str">
            <v>北海道</v>
          </cell>
          <cell r="D80" t="str">
            <v>余市郡</v>
          </cell>
          <cell r="E80" t="str">
            <v>仁木町</v>
          </cell>
        </row>
        <row r="81">
          <cell r="A81" t="str">
            <v>北海道余市郡余市町</v>
          </cell>
          <cell r="B81" t="str">
            <v>014087</v>
          </cell>
          <cell r="C81" t="str">
            <v>北海道</v>
          </cell>
          <cell r="D81" t="str">
            <v>余市郡</v>
          </cell>
          <cell r="E81" t="str">
            <v>余市町</v>
          </cell>
        </row>
        <row r="82">
          <cell r="A82" t="str">
            <v>北海道余市郡赤井川村</v>
          </cell>
          <cell r="B82" t="str">
            <v>014095</v>
          </cell>
          <cell r="C82" t="str">
            <v>北海道</v>
          </cell>
          <cell r="D82" t="str">
            <v>余市郡</v>
          </cell>
          <cell r="E82" t="str">
            <v>赤井川村</v>
          </cell>
        </row>
        <row r="83">
          <cell r="A83" t="str">
            <v>北海道空知郡南幌町</v>
          </cell>
          <cell r="B83" t="str">
            <v>014231</v>
          </cell>
          <cell r="C83" t="str">
            <v>北海道</v>
          </cell>
          <cell r="D83" t="str">
            <v>空知郡</v>
          </cell>
          <cell r="E83" t="str">
            <v>南幌町</v>
          </cell>
        </row>
        <row r="84">
          <cell r="A84" t="str">
            <v>北海道空知郡奈井江町</v>
          </cell>
          <cell r="B84" t="str">
            <v>014249</v>
          </cell>
          <cell r="C84" t="str">
            <v>北海道</v>
          </cell>
          <cell r="D84" t="str">
            <v>空知郡</v>
          </cell>
          <cell r="E84" t="str">
            <v>奈井江町</v>
          </cell>
        </row>
        <row r="85">
          <cell r="A85" t="str">
            <v>北海道空知郡上砂川町</v>
          </cell>
          <cell r="B85" t="str">
            <v>014257</v>
          </cell>
          <cell r="C85" t="str">
            <v>北海道</v>
          </cell>
          <cell r="D85" t="str">
            <v>空知郡</v>
          </cell>
          <cell r="E85" t="str">
            <v>上砂川町</v>
          </cell>
        </row>
        <row r="86">
          <cell r="A86" t="str">
            <v>北海道夕張郡由仁町</v>
          </cell>
          <cell r="B86" t="str">
            <v>014273</v>
          </cell>
          <cell r="C86" t="str">
            <v>北海道</v>
          </cell>
          <cell r="D86" t="str">
            <v>夕張郡</v>
          </cell>
          <cell r="E86" t="str">
            <v>由仁町</v>
          </cell>
        </row>
        <row r="87">
          <cell r="A87" t="str">
            <v>北海道夕張郡長沼町</v>
          </cell>
          <cell r="B87" t="str">
            <v>014281</v>
          </cell>
          <cell r="C87" t="str">
            <v>北海道</v>
          </cell>
          <cell r="D87" t="str">
            <v>夕張郡</v>
          </cell>
          <cell r="E87" t="str">
            <v>長沼町</v>
          </cell>
        </row>
        <row r="88">
          <cell r="A88" t="str">
            <v>北海道夕張郡栗山町</v>
          </cell>
          <cell r="B88" t="str">
            <v>014290</v>
          </cell>
          <cell r="C88" t="str">
            <v>北海道</v>
          </cell>
          <cell r="D88" t="str">
            <v>夕張郡</v>
          </cell>
          <cell r="E88" t="str">
            <v>栗山町</v>
          </cell>
        </row>
        <row r="89">
          <cell r="A89" t="str">
            <v>北海道樺戸郡月形町</v>
          </cell>
          <cell r="B89" t="str">
            <v>014303</v>
          </cell>
          <cell r="C89" t="str">
            <v>北海道</v>
          </cell>
          <cell r="D89" t="str">
            <v>樺戸郡</v>
          </cell>
          <cell r="E89" t="str">
            <v>月形町</v>
          </cell>
        </row>
        <row r="90">
          <cell r="A90" t="str">
            <v>北海道樺戸郡浦臼町</v>
          </cell>
          <cell r="B90" t="str">
            <v>014311</v>
          </cell>
          <cell r="C90" t="str">
            <v>北海道</v>
          </cell>
          <cell r="D90" t="str">
            <v>樺戸郡</v>
          </cell>
          <cell r="E90" t="str">
            <v>浦臼町</v>
          </cell>
        </row>
        <row r="91">
          <cell r="A91" t="str">
            <v>北海道樺戸郡新十津川町</v>
          </cell>
          <cell r="B91" t="str">
            <v>014320</v>
          </cell>
          <cell r="C91" t="str">
            <v>北海道</v>
          </cell>
          <cell r="D91" t="str">
            <v>樺戸郡</v>
          </cell>
          <cell r="E91" t="str">
            <v>新十津川町</v>
          </cell>
        </row>
        <row r="92">
          <cell r="A92" t="str">
            <v>北海道雨竜郡妹背牛町</v>
          </cell>
          <cell r="B92" t="str">
            <v>014338</v>
          </cell>
          <cell r="C92" t="str">
            <v>北海道</v>
          </cell>
          <cell r="D92" t="str">
            <v>雨竜郡</v>
          </cell>
          <cell r="E92" t="str">
            <v>妹背牛町</v>
          </cell>
        </row>
        <row r="93">
          <cell r="A93" t="str">
            <v>北海道雨竜郡秩父別町</v>
          </cell>
          <cell r="B93" t="str">
            <v>014346</v>
          </cell>
          <cell r="C93" t="str">
            <v>北海道</v>
          </cell>
          <cell r="D93" t="str">
            <v>雨竜郡</v>
          </cell>
          <cell r="E93" t="str">
            <v>秩父別町</v>
          </cell>
        </row>
        <row r="94">
          <cell r="A94" t="str">
            <v>北海道雨竜郡雨竜町</v>
          </cell>
          <cell r="B94" t="str">
            <v>014362</v>
          </cell>
          <cell r="C94" t="str">
            <v>北海道</v>
          </cell>
          <cell r="D94" t="str">
            <v>雨竜郡</v>
          </cell>
          <cell r="E94" t="str">
            <v>雨竜町</v>
          </cell>
        </row>
        <row r="95">
          <cell r="A95" t="str">
            <v>北海道雨竜郡北竜町</v>
          </cell>
          <cell r="B95" t="str">
            <v>014371</v>
          </cell>
          <cell r="C95" t="str">
            <v>北海道</v>
          </cell>
          <cell r="D95" t="str">
            <v>雨竜郡</v>
          </cell>
          <cell r="E95" t="str">
            <v>北竜町</v>
          </cell>
        </row>
        <row r="96">
          <cell r="A96" t="str">
            <v>北海道雨竜郡沼田町</v>
          </cell>
          <cell r="B96" t="str">
            <v>014389</v>
          </cell>
          <cell r="C96" t="str">
            <v>北海道</v>
          </cell>
          <cell r="D96" t="str">
            <v>雨竜郡</v>
          </cell>
          <cell r="E96" t="str">
            <v>沼田町</v>
          </cell>
        </row>
        <row r="97">
          <cell r="A97" t="str">
            <v>北海道上川郡鷹栖町</v>
          </cell>
          <cell r="B97" t="str">
            <v>014524</v>
          </cell>
          <cell r="C97" t="str">
            <v>北海道</v>
          </cell>
          <cell r="D97" t="str">
            <v>上川郡</v>
          </cell>
          <cell r="E97" t="str">
            <v>鷹栖町</v>
          </cell>
        </row>
        <row r="98">
          <cell r="A98" t="str">
            <v>北海道上川郡東神楽町</v>
          </cell>
          <cell r="B98" t="str">
            <v>014532</v>
          </cell>
          <cell r="C98" t="str">
            <v>北海道</v>
          </cell>
          <cell r="D98" t="str">
            <v>上川郡</v>
          </cell>
          <cell r="E98" t="str">
            <v>東神楽町</v>
          </cell>
        </row>
        <row r="99">
          <cell r="A99" t="str">
            <v>北海道上川郡当麻町</v>
          </cell>
          <cell r="B99" t="str">
            <v>014541</v>
          </cell>
          <cell r="C99" t="str">
            <v>北海道</v>
          </cell>
          <cell r="D99" t="str">
            <v>上川郡</v>
          </cell>
          <cell r="E99" t="str">
            <v>当麻町</v>
          </cell>
        </row>
        <row r="100">
          <cell r="A100" t="str">
            <v>北海道上川郡比布町</v>
          </cell>
          <cell r="B100" t="str">
            <v>014559</v>
          </cell>
          <cell r="C100" t="str">
            <v>北海道</v>
          </cell>
          <cell r="D100" t="str">
            <v>上川郡</v>
          </cell>
          <cell r="E100" t="str">
            <v>比布町</v>
          </cell>
        </row>
        <row r="101">
          <cell r="A101" t="str">
            <v>北海道上川郡愛別町</v>
          </cell>
          <cell r="B101" t="str">
            <v>014567</v>
          </cell>
          <cell r="C101" t="str">
            <v>北海道</v>
          </cell>
          <cell r="D101" t="str">
            <v>上川郡</v>
          </cell>
          <cell r="E101" t="str">
            <v>愛別町</v>
          </cell>
        </row>
        <row r="102">
          <cell r="A102" t="str">
            <v>北海道上川郡上川町</v>
          </cell>
          <cell r="B102" t="str">
            <v>014575</v>
          </cell>
          <cell r="C102" t="str">
            <v>北海道</v>
          </cell>
          <cell r="D102" t="str">
            <v>上川郡</v>
          </cell>
          <cell r="E102" t="str">
            <v>上川町</v>
          </cell>
        </row>
        <row r="103">
          <cell r="A103" t="str">
            <v>北海道上川郡東川町</v>
          </cell>
          <cell r="B103" t="str">
            <v>014583</v>
          </cell>
          <cell r="C103" t="str">
            <v>北海道</v>
          </cell>
          <cell r="D103" t="str">
            <v>上川郡</v>
          </cell>
          <cell r="E103" t="str">
            <v>東川町</v>
          </cell>
        </row>
        <row r="104">
          <cell r="A104" t="str">
            <v>北海道上川郡美瑛町</v>
          </cell>
          <cell r="B104" t="str">
            <v>014591</v>
          </cell>
          <cell r="C104" t="str">
            <v>北海道</v>
          </cell>
          <cell r="D104" t="str">
            <v>上川郡</v>
          </cell>
          <cell r="E104" t="str">
            <v>美瑛町</v>
          </cell>
        </row>
        <row r="105">
          <cell r="A105" t="str">
            <v>北海道空知郡上富良野町</v>
          </cell>
          <cell r="B105" t="str">
            <v>014605</v>
          </cell>
          <cell r="C105" t="str">
            <v>北海道</v>
          </cell>
          <cell r="D105" t="str">
            <v>空知郡</v>
          </cell>
          <cell r="E105" t="str">
            <v>上富良野町</v>
          </cell>
        </row>
        <row r="106">
          <cell r="A106" t="str">
            <v>北海道空知郡中富良野町</v>
          </cell>
          <cell r="B106" t="str">
            <v>014613</v>
          </cell>
          <cell r="C106" t="str">
            <v>北海道</v>
          </cell>
          <cell r="D106" t="str">
            <v>空知郡</v>
          </cell>
          <cell r="E106" t="str">
            <v>中富良野町</v>
          </cell>
        </row>
        <row r="107">
          <cell r="A107" t="str">
            <v>北海道空知郡南富良野町</v>
          </cell>
          <cell r="B107" t="str">
            <v>014621</v>
          </cell>
          <cell r="C107" t="str">
            <v>北海道</v>
          </cell>
          <cell r="D107" t="str">
            <v>空知郡</v>
          </cell>
          <cell r="E107" t="str">
            <v>南富良野町</v>
          </cell>
        </row>
        <row r="108">
          <cell r="A108" t="str">
            <v>北海道勇払郡占冠村</v>
          </cell>
          <cell r="B108" t="str">
            <v>014630</v>
          </cell>
          <cell r="C108" t="str">
            <v>北海道</v>
          </cell>
          <cell r="D108" t="str">
            <v>勇払郡</v>
          </cell>
          <cell r="E108" t="str">
            <v>占冠村</v>
          </cell>
        </row>
        <row r="109">
          <cell r="A109" t="str">
            <v>北海道上川郡和寒町</v>
          </cell>
          <cell r="B109" t="str">
            <v>014648</v>
          </cell>
          <cell r="C109" t="str">
            <v>北海道</v>
          </cell>
          <cell r="D109" t="str">
            <v>上川郡</v>
          </cell>
          <cell r="E109" t="str">
            <v>和寒町</v>
          </cell>
        </row>
        <row r="110">
          <cell r="A110" t="str">
            <v>北海道上川郡剣淵町</v>
          </cell>
          <cell r="B110" t="str">
            <v>014656</v>
          </cell>
          <cell r="C110" t="str">
            <v>北海道</v>
          </cell>
          <cell r="D110" t="str">
            <v>上川郡</v>
          </cell>
          <cell r="E110" t="str">
            <v>剣淵町</v>
          </cell>
        </row>
        <row r="111">
          <cell r="A111" t="str">
            <v>北海道上川郡下川町</v>
          </cell>
          <cell r="B111" t="str">
            <v>014681</v>
          </cell>
          <cell r="C111" t="str">
            <v>北海道</v>
          </cell>
          <cell r="D111" t="str">
            <v>上川郡</v>
          </cell>
          <cell r="E111" t="str">
            <v>下川町</v>
          </cell>
        </row>
        <row r="112">
          <cell r="A112" t="str">
            <v>北海道中川郡美深町</v>
          </cell>
          <cell r="B112" t="str">
            <v>014699</v>
          </cell>
          <cell r="C112" t="str">
            <v>北海道</v>
          </cell>
          <cell r="D112" t="str">
            <v>中川郡</v>
          </cell>
          <cell r="E112" t="str">
            <v>美深町</v>
          </cell>
        </row>
        <row r="113">
          <cell r="A113" t="str">
            <v>北海道中川郡音威子府村</v>
          </cell>
          <cell r="B113" t="str">
            <v>014702</v>
          </cell>
          <cell r="C113" t="str">
            <v>北海道</v>
          </cell>
          <cell r="D113" t="str">
            <v>中川郡</v>
          </cell>
          <cell r="E113" t="str">
            <v>音威子府村</v>
          </cell>
        </row>
        <row r="114">
          <cell r="A114" t="str">
            <v>北海道中川郡中川町</v>
          </cell>
          <cell r="B114" t="str">
            <v>014711</v>
          </cell>
          <cell r="C114" t="str">
            <v>北海道</v>
          </cell>
          <cell r="D114" t="str">
            <v>中川郡</v>
          </cell>
          <cell r="E114" t="str">
            <v>中川町</v>
          </cell>
        </row>
        <row r="115">
          <cell r="A115" t="str">
            <v>北海道雨竜郡幌加内町</v>
          </cell>
          <cell r="B115" t="str">
            <v>014729</v>
          </cell>
          <cell r="C115" t="str">
            <v>北海道</v>
          </cell>
          <cell r="D115" t="str">
            <v>雨竜郡</v>
          </cell>
          <cell r="E115" t="str">
            <v>幌加内町</v>
          </cell>
        </row>
        <row r="116">
          <cell r="A116" t="str">
            <v>北海道増毛郡増毛町</v>
          </cell>
          <cell r="B116" t="str">
            <v>014818</v>
          </cell>
          <cell r="C116" t="str">
            <v>北海道</v>
          </cell>
          <cell r="D116" t="str">
            <v>増毛郡</v>
          </cell>
          <cell r="E116" t="str">
            <v>増毛町</v>
          </cell>
        </row>
        <row r="117">
          <cell r="A117" t="str">
            <v>北海道留萌郡小平町</v>
          </cell>
          <cell r="B117" t="str">
            <v>014826</v>
          </cell>
          <cell r="C117" t="str">
            <v>北海道</v>
          </cell>
          <cell r="D117" t="str">
            <v>留萌郡</v>
          </cell>
          <cell r="E117" t="str">
            <v>小平町</v>
          </cell>
        </row>
        <row r="118">
          <cell r="A118" t="str">
            <v>北海道苫前郡苫前町</v>
          </cell>
          <cell r="B118" t="str">
            <v>014834</v>
          </cell>
          <cell r="C118" t="str">
            <v>北海道</v>
          </cell>
          <cell r="D118" t="str">
            <v>苫前郡</v>
          </cell>
          <cell r="E118" t="str">
            <v>苫前町</v>
          </cell>
        </row>
        <row r="119">
          <cell r="A119" t="str">
            <v>北海道苫前郡羽幌町</v>
          </cell>
          <cell r="B119" t="str">
            <v>014842</v>
          </cell>
          <cell r="C119" t="str">
            <v>北海道</v>
          </cell>
          <cell r="D119" t="str">
            <v>苫前郡</v>
          </cell>
          <cell r="E119" t="str">
            <v>羽幌町</v>
          </cell>
        </row>
        <row r="120">
          <cell r="A120" t="str">
            <v>北海道苫前郡初山別村</v>
          </cell>
          <cell r="B120" t="str">
            <v>014851</v>
          </cell>
          <cell r="C120" t="str">
            <v>北海道</v>
          </cell>
          <cell r="D120" t="str">
            <v>苫前郡</v>
          </cell>
          <cell r="E120" t="str">
            <v>初山別村</v>
          </cell>
        </row>
        <row r="121">
          <cell r="A121" t="str">
            <v>北海道天塩郡遠別町</v>
          </cell>
          <cell r="B121" t="str">
            <v>014869</v>
          </cell>
          <cell r="C121" t="str">
            <v>北海道</v>
          </cell>
          <cell r="D121" t="str">
            <v>天塩郡</v>
          </cell>
          <cell r="E121" t="str">
            <v>遠別町</v>
          </cell>
        </row>
        <row r="122">
          <cell r="A122" t="str">
            <v>北海道天塩郡天塩町</v>
          </cell>
          <cell r="B122" t="str">
            <v>014877</v>
          </cell>
          <cell r="C122" t="str">
            <v>北海道</v>
          </cell>
          <cell r="D122" t="str">
            <v>天塩郡</v>
          </cell>
          <cell r="E122" t="str">
            <v>天塩町</v>
          </cell>
        </row>
        <row r="123">
          <cell r="A123" t="str">
            <v>北海道宗谷郡猿払村</v>
          </cell>
          <cell r="B123" t="str">
            <v>015113</v>
          </cell>
          <cell r="C123" t="str">
            <v>北海道</v>
          </cell>
          <cell r="D123" t="str">
            <v>宗谷郡</v>
          </cell>
          <cell r="E123" t="str">
            <v>猿払村</v>
          </cell>
        </row>
        <row r="124">
          <cell r="A124" t="str">
            <v>北海道枝幸郡浜頓別町</v>
          </cell>
          <cell r="B124" t="str">
            <v>015121</v>
          </cell>
          <cell r="C124" t="str">
            <v>北海道</v>
          </cell>
          <cell r="D124" t="str">
            <v>枝幸郡</v>
          </cell>
          <cell r="E124" t="str">
            <v>浜頓別町</v>
          </cell>
        </row>
        <row r="125">
          <cell r="A125" t="str">
            <v>北海道枝幸郡中頓別町</v>
          </cell>
          <cell r="B125" t="str">
            <v>015130</v>
          </cell>
          <cell r="C125" t="str">
            <v>北海道</v>
          </cell>
          <cell r="D125" t="str">
            <v>枝幸郡</v>
          </cell>
          <cell r="E125" t="str">
            <v>中頓別町</v>
          </cell>
        </row>
        <row r="126">
          <cell r="A126" t="str">
            <v>北海道枝幸郡枝幸町</v>
          </cell>
          <cell r="B126" t="str">
            <v>015148</v>
          </cell>
          <cell r="C126" t="str">
            <v>北海道</v>
          </cell>
          <cell r="D126" t="str">
            <v>枝幸郡</v>
          </cell>
          <cell r="E126" t="str">
            <v>枝幸町</v>
          </cell>
        </row>
        <row r="127">
          <cell r="A127" t="str">
            <v>北海道天塩郡豊富町</v>
          </cell>
          <cell r="B127" t="str">
            <v>015164</v>
          </cell>
          <cell r="C127" t="str">
            <v>北海道</v>
          </cell>
          <cell r="D127" t="str">
            <v>天塩郡</v>
          </cell>
          <cell r="E127" t="str">
            <v>豊富町</v>
          </cell>
        </row>
        <row r="128">
          <cell r="A128" t="str">
            <v>北海道礼文郡礼文町</v>
          </cell>
          <cell r="B128" t="str">
            <v>015172</v>
          </cell>
          <cell r="C128" t="str">
            <v>北海道</v>
          </cell>
          <cell r="D128" t="str">
            <v>礼文郡</v>
          </cell>
          <cell r="E128" t="str">
            <v>礼文町</v>
          </cell>
        </row>
        <row r="129">
          <cell r="A129" t="str">
            <v>北海道利尻郡利尻町</v>
          </cell>
          <cell r="B129" t="str">
            <v>015181</v>
          </cell>
          <cell r="C129" t="str">
            <v>北海道</v>
          </cell>
          <cell r="D129" t="str">
            <v>利尻郡</v>
          </cell>
          <cell r="E129" t="str">
            <v>利尻町</v>
          </cell>
        </row>
        <row r="130">
          <cell r="A130" t="str">
            <v>北海道利尻郡利尻富士町</v>
          </cell>
          <cell r="B130" t="str">
            <v>015199</v>
          </cell>
          <cell r="C130" t="str">
            <v>北海道</v>
          </cell>
          <cell r="D130" t="str">
            <v>利尻郡</v>
          </cell>
          <cell r="E130" t="str">
            <v>利尻富士町</v>
          </cell>
        </row>
        <row r="131">
          <cell r="A131" t="str">
            <v>北海道天塩郡幌延町</v>
          </cell>
          <cell r="B131" t="str">
            <v>015202</v>
          </cell>
          <cell r="C131" t="str">
            <v>北海道</v>
          </cell>
          <cell r="D131" t="str">
            <v>天塩郡</v>
          </cell>
          <cell r="E131" t="str">
            <v>幌延町</v>
          </cell>
        </row>
        <row r="132">
          <cell r="A132" t="str">
            <v>北海道網走郡美幌町</v>
          </cell>
          <cell r="B132" t="str">
            <v>015431</v>
          </cell>
          <cell r="C132" t="str">
            <v>北海道</v>
          </cell>
          <cell r="D132" t="str">
            <v>網走郡</v>
          </cell>
          <cell r="E132" t="str">
            <v>美幌町</v>
          </cell>
        </row>
        <row r="133">
          <cell r="A133" t="str">
            <v>北海道網走郡津別町</v>
          </cell>
          <cell r="B133" t="str">
            <v>015440</v>
          </cell>
          <cell r="C133" t="str">
            <v>北海道</v>
          </cell>
          <cell r="D133" t="str">
            <v>網走郡</v>
          </cell>
          <cell r="E133" t="str">
            <v>津別町</v>
          </cell>
        </row>
        <row r="134">
          <cell r="A134" t="str">
            <v>北海道斜里郡斜里町</v>
          </cell>
          <cell r="B134" t="str">
            <v>015458</v>
          </cell>
          <cell r="C134" t="str">
            <v>北海道</v>
          </cell>
          <cell r="D134" t="str">
            <v>斜里郡</v>
          </cell>
          <cell r="E134" t="str">
            <v>斜里町</v>
          </cell>
        </row>
        <row r="135">
          <cell r="A135" t="str">
            <v>北海道斜里郡清里町</v>
          </cell>
          <cell r="B135" t="str">
            <v>015466</v>
          </cell>
          <cell r="C135" t="str">
            <v>北海道</v>
          </cell>
          <cell r="D135" t="str">
            <v>斜里郡</v>
          </cell>
          <cell r="E135" t="str">
            <v>清里町</v>
          </cell>
        </row>
        <row r="136">
          <cell r="A136" t="str">
            <v>北海道斜里郡小清水町</v>
          </cell>
          <cell r="B136" t="str">
            <v>015474</v>
          </cell>
          <cell r="C136" t="str">
            <v>北海道</v>
          </cell>
          <cell r="D136" t="str">
            <v>斜里郡</v>
          </cell>
          <cell r="E136" t="str">
            <v>小清水町</v>
          </cell>
        </row>
        <row r="137">
          <cell r="A137" t="str">
            <v>北海道常呂郡訓子府町</v>
          </cell>
          <cell r="B137" t="str">
            <v>015491</v>
          </cell>
          <cell r="C137" t="str">
            <v>北海道</v>
          </cell>
          <cell r="D137" t="str">
            <v>常呂郡</v>
          </cell>
          <cell r="E137" t="str">
            <v>訓子府町</v>
          </cell>
        </row>
        <row r="138">
          <cell r="A138" t="str">
            <v>北海道常呂郡置戸町</v>
          </cell>
          <cell r="B138" t="str">
            <v>015504</v>
          </cell>
          <cell r="C138" t="str">
            <v>北海道</v>
          </cell>
          <cell r="D138" t="str">
            <v>常呂郡</v>
          </cell>
          <cell r="E138" t="str">
            <v>置戸町</v>
          </cell>
        </row>
        <row r="139">
          <cell r="A139" t="str">
            <v>北海道常呂郡佐呂間町</v>
          </cell>
          <cell r="B139" t="str">
            <v>015521</v>
          </cell>
          <cell r="C139" t="str">
            <v>北海道</v>
          </cell>
          <cell r="D139" t="str">
            <v>常呂郡</v>
          </cell>
          <cell r="E139" t="str">
            <v>佐呂間町</v>
          </cell>
        </row>
        <row r="140">
          <cell r="A140" t="str">
            <v>北海道紋別郡遠軽町</v>
          </cell>
          <cell r="B140" t="str">
            <v>015555</v>
          </cell>
          <cell r="C140" t="str">
            <v>北海道</v>
          </cell>
          <cell r="D140" t="str">
            <v>紋別郡</v>
          </cell>
          <cell r="E140" t="str">
            <v>遠軽町</v>
          </cell>
        </row>
        <row r="141">
          <cell r="A141" t="str">
            <v>北海道紋別郡湧別町</v>
          </cell>
          <cell r="B141" t="str">
            <v>015598</v>
          </cell>
          <cell r="C141" t="str">
            <v>北海道</v>
          </cell>
          <cell r="D141" t="str">
            <v>紋別郡</v>
          </cell>
          <cell r="E141" t="str">
            <v>湧別町</v>
          </cell>
        </row>
        <row r="142">
          <cell r="A142" t="str">
            <v>北海道紋別郡滝上町</v>
          </cell>
          <cell r="B142" t="str">
            <v>015601</v>
          </cell>
          <cell r="C142" t="str">
            <v>北海道</v>
          </cell>
          <cell r="D142" t="str">
            <v>紋別郡</v>
          </cell>
          <cell r="E142" t="str">
            <v>滝上町</v>
          </cell>
        </row>
        <row r="143">
          <cell r="A143" t="str">
            <v>北海道紋別郡興部町</v>
          </cell>
          <cell r="B143" t="str">
            <v>015610</v>
          </cell>
          <cell r="C143" t="str">
            <v>北海道</v>
          </cell>
          <cell r="D143" t="str">
            <v>紋別郡</v>
          </cell>
          <cell r="E143" t="str">
            <v>興部町</v>
          </cell>
        </row>
        <row r="144">
          <cell r="A144" t="str">
            <v>北海道紋別郡西興部村</v>
          </cell>
          <cell r="B144" t="str">
            <v>015628</v>
          </cell>
          <cell r="C144" t="str">
            <v>北海道</v>
          </cell>
          <cell r="D144" t="str">
            <v>紋別郡</v>
          </cell>
          <cell r="E144" t="str">
            <v>西興部村</v>
          </cell>
        </row>
        <row r="145">
          <cell r="A145" t="str">
            <v>北海道紋別郡雄武町</v>
          </cell>
          <cell r="B145" t="str">
            <v>015636</v>
          </cell>
          <cell r="C145" t="str">
            <v>北海道</v>
          </cell>
          <cell r="D145" t="str">
            <v>紋別郡</v>
          </cell>
          <cell r="E145" t="str">
            <v>雄武町</v>
          </cell>
        </row>
        <row r="146">
          <cell r="A146" t="str">
            <v>北海道網走郡大空町</v>
          </cell>
          <cell r="B146" t="str">
            <v>015644</v>
          </cell>
          <cell r="C146" t="str">
            <v>北海道</v>
          </cell>
          <cell r="D146" t="str">
            <v>網走郡</v>
          </cell>
          <cell r="E146" t="str">
            <v>大空町</v>
          </cell>
        </row>
        <row r="147">
          <cell r="A147" t="str">
            <v>北海道虻田郡豊浦町</v>
          </cell>
          <cell r="B147" t="str">
            <v>015717</v>
          </cell>
          <cell r="C147" t="str">
            <v>北海道</v>
          </cell>
          <cell r="D147" t="str">
            <v>虻田郡</v>
          </cell>
          <cell r="E147" t="str">
            <v>豊浦町</v>
          </cell>
        </row>
        <row r="148">
          <cell r="A148" t="str">
            <v>北海道有珠郡壮瞥町</v>
          </cell>
          <cell r="B148" t="str">
            <v>015750</v>
          </cell>
          <cell r="C148" t="str">
            <v>北海道</v>
          </cell>
          <cell r="D148" t="str">
            <v>有珠郡</v>
          </cell>
          <cell r="E148" t="str">
            <v>壮瞥町</v>
          </cell>
        </row>
        <row r="149">
          <cell r="A149" t="str">
            <v>北海道白老郡白老町</v>
          </cell>
          <cell r="B149" t="str">
            <v>015784</v>
          </cell>
          <cell r="C149" t="str">
            <v>北海道</v>
          </cell>
          <cell r="D149" t="str">
            <v>白老郡</v>
          </cell>
          <cell r="E149" t="str">
            <v>白老町</v>
          </cell>
        </row>
        <row r="150">
          <cell r="A150" t="str">
            <v>北海道勇払郡厚真町</v>
          </cell>
          <cell r="B150" t="str">
            <v>015814</v>
          </cell>
          <cell r="C150" t="str">
            <v>北海道</v>
          </cell>
          <cell r="D150" t="str">
            <v>勇払郡</v>
          </cell>
          <cell r="E150" t="str">
            <v>厚真町</v>
          </cell>
        </row>
        <row r="151">
          <cell r="A151" t="str">
            <v>北海道虻田郡洞爺湖町</v>
          </cell>
          <cell r="B151" t="str">
            <v>015849</v>
          </cell>
          <cell r="C151" t="str">
            <v>北海道</v>
          </cell>
          <cell r="D151" t="str">
            <v>虻田郡</v>
          </cell>
          <cell r="E151" t="str">
            <v>洞爺湖町</v>
          </cell>
        </row>
        <row r="152">
          <cell r="A152" t="str">
            <v>北海道勇払郡安平町</v>
          </cell>
          <cell r="B152" t="str">
            <v>015857</v>
          </cell>
          <cell r="C152" t="str">
            <v>北海道</v>
          </cell>
          <cell r="D152" t="str">
            <v>勇払郡</v>
          </cell>
          <cell r="E152" t="str">
            <v>安平町</v>
          </cell>
        </row>
        <row r="153">
          <cell r="A153" t="str">
            <v>北海道勇払郡むかわ町</v>
          </cell>
          <cell r="B153" t="str">
            <v>015865</v>
          </cell>
          <cell r="C153" t="str">
            <v>北海道</v>
          </cell>
          <cell r="D153" t="str">
            <v>勇払郡</v>
          </cell>
          <cell r="E153" t="str">
            <v>むかわ町</v>
          </cell>
        </row>
        <row r="154">
          <cell r="A154" t="str">
            <v>北海道沙流郡日高町</v>
          </cell>
          <cell r="B154" t="str">
            <v>016012</v>
          </cell>
          <cell r="C154" t="str">
            <v>北海道</v>
          </cell>
          <cell r="D154" t="str">
            <v>沙流郡</v>
          </cell>
          <cell r="E154" t="str">
            <v>日高町</v>
          </cell>
        </row>
        <row r="155">
          <cell r="A155" t="str">
            <v>北海道沙流郡平取町</v>
          </cell>
          <cell r="B155" t="str">
            <v>016021</v>
          </cell>
          <cell r="C155" t="str">
            <v>北海道</v>
          </cell>
          <cell r="D155" t="str">
            <v>沙流郡</v>
          </cell>
          <cell r="E155" t="str">
            <v>平取町</v>
          </cell>
        </row>
        <row r="156">
          <cell r="A156" t="str">
            <v>北海道新冠郡新冠町</v>
          </cell>
          <cell r="B156" t="str">
            <v>016047</v>
          </cell>
          <cell r="C156" t="str">
            <v>北海道</v>
          </cell>
          <cell r="D156" t="str">
            <v>新冠郡</v>
          </cell>
          <cell r="E156" t="str">
            <v>新冠町</v>
          </cell>
        </row>
        <row r="157">
          <cell r="A157" t="str">
            <v>北海道浦河郡浦河町</v>
          </cell>
          <cell r="B157" t="str">
            <v>016071</v>
          </cell>
          <cell r="C157" t="str">
            <v>北海道</v>
          </cell>
          <cell r="D157" t="str">
            <v>浦河郡</v>
          </cell>
          <cell r="E157" t="str">
            <v>浦河町</v>
          </cell>
        </row>
        <row r="158">
          <cell r="A158" t="str">
            <v>北海道様似郡様似町</v>
          </cell>
          <cell r="B158" t="str">
            <v>016080</v>
          </cell>
          <cell r="C158" t="str">
            <v>北海道</v>
          </cell>
          <cell r="D158" t="str">
            <v>様似郡</v>
          </cell>
          <cell r="E158" t="str">
            <v>様似町</v>
          </cell>
        </row>
        <row r="159">
          <cell r="A159" t="str">
            <v>北海道幌泉郡えりも町</v>
          </cell>
          <cell r="B159" t="str">
            <v>016098</v>
          </cell>
          <cell r="C159" t="str">
            <v>北海道</v>
          </cell>
          <cell r="D159" t="str">
            <v>幌泉郡</v>
          </cell>
          <cell r="E159" t="str">
            <v>えりも町</v>
          </cell>
        </row>
        <row r="160">
          <cell r="A160" t="str">
            <v>北海道日高郡新ひだか町</v>
          </cell>
          <cell r="B160" t="str">
            <v>016101</v>
          </cell>
          <cell r="C160" t="str">
            <v>北海道</v>
          </cell>
          <cell r="D160" t="str">
            <v>日高郡</v>
          </cell>
          <cell r="E160" t="str">
            <v>新ひだか町</v>
          </cell>
        </row>
        <row r="161">
          <cell r="A161" t="str">
            <v>北海道河東郡音更町</v>
          </cell>
          <cell r="B161" t="str">
            <v>016314</v>
          </cell>
          <cell r="C161" t="str">
            <v>北海道</v>
          </cell>
          <cell r="D161" t="str">
            <v>河東郡</v>
          </cell>
          <cell r="E161" t="str">
            <v>音更町</v>
          </cell>
        </row>
        <row r="162">
          <cell r="A162" t="str">
            <v>北海道河東郡士幌町</v>
          </cell>
          <cell r="B162" t="str">
            <v>016322</v>
          </cell>
          <cell r="C162" t="str">
            <v>北海道</v>
          </cell>
          <cell r="D162" t="str">
            <v>河東郡</v>
          </cell>
          <cell r="E162" t="str">
            <v>士幌町</v>
          </cell>
        </row>
        <row r="163">
          <cell r="A163" t="str">
            <v>北海道河東郡上士幌町</v>
          </cell>
          <cell r="B163" t="str">
            <v>016331</v>
          </cell>
          <cell r="C163" t="str">
            <v>北海道</v>
          </cell>
          <cell r="D163" t="str">
            <v>河東郡</v>
          </cell>
          <cell r="E163" t="str">
            <v>上士幌町</v>
          </cell>
        </row>
        <row r="164">
          <cell r="A164" t="str">
            <v>北海道河東郡鹿追町</v>
          </cell>
          <cell r="B164" t="str">
            <v>016349</v>
          </cell>
          <cell r="C164" t="str">
            <v>北海道</v>
          </cell>
          <cell r="D164" t="str">
            <v>河東郡</v>
          </cell>
          <cell r="E164" t="str">
            <v>鹿追町</v>
          </cell>
        </row>
        <row r="165">
          <cell r="A165" t="str">
            <v>北海道上川郡新得町</v>
          </cell>
          <cell r="B165" t="str">
            <v>016357</v>
          </cell>
          <cell r="C165" t="str">
            <v>北海道</v>
          </cell>
          <cell r="D165" t="str">
            <v>上川郡</v>
          </cell>
          <cell r="E165" t="str">
            <v>新得町</v>
          </cell>
        </row>
        <row r="166">
          <cell r="A166" t="str">
            <v>北海道上川郡清水町</v>
          </cell>
          <cell r="B166" t="str">
            <v>016365</v>
          </cell>
          <cell r="C166" t="str">
            <v>北海道</v>
          </cell>
          <cell r="D166" t="str">
            <v>上川郡</v>
          </cell>
          <cell r="E166" t="str">
            <v>清水町</v>
          </cell>
        </row>
        <row r="167">
          <cell r="A167" t="str">
            <v>北海道河西郡芽室町</v>
          </cell>
          <cell r="B167" t="str">
            <v>016373</v>
          </cell>
          <cell r="C167" t="str">
            <v>北海道</v>
          </cell>
          <cell r="D167" t="str">
            <v>河西郡</v>
          </cell>
          <cell r="E167" t="str">
            <v>芽室町</v>
          </cell>
        </row>
        <row r="168">
          <cell r="A168" t="str">
            <v>北海道河西郡中札内村</v>
          </cell>
          <cell r="B168" t="str">
            <v>016381</v>
          </cell>
          <cell r="C168" t="str">
            <v>北海道</v>
          </cell>
          <cell r="D168" t="str">
            <v>河西郡</v>
          </cell>
          <cell r="E168" t="str">
            <v>中札内村</v>
          </cell>
        </row>
        <row r="169">
          <cell r="A169" t="str">
            <v>北海道河西郡更別村</v>
          </cell>
          <cell r="B169" t="str">
            <v>016390</v>
          </cell>
          <cell r="C169" t="str">
            <v>北海道</v>
          </cell>
          <cell r="D169" t="str">
            <v>河西郡</v>
          </cell>
          <cell r="E169" t="str">
            <v>更別村</v>
          </cell>
        </row>
        <row r="170">
          <cell r="A170" t="str">
            <v>北海道広尾郡大樹町</v>
          </cell>
          <cell r="B170" t="str">
            <v>016411</v>
          </cell>
          <cell r="C170" t="str">
            <v>北海道</v>
          </cell>
          <cell r="D170" t="str">
            <v>広尾郡</v>
          </cell>
          <cell r="E170" t="str">
            <v>大樹町</v>
          </cell>
        </row>
        <row r="171">
          <cell r="A171" t="str">
            <v>北海道広尾郡広尾町</v>
          </cell>
          <cell r="B171" t="str">
            <v>016420</v>
          </cell>
          <cell r="C171" t="str">
            <v>北海道</v>
          </cell>
          <cell r="D171" t="str">
            <v>広尾郡</v>
          </cell>
          <cell r="E171" t="str">
            <v>広尾町</v>
          </cell>
        </row>
        <row r="172">
          <cell r="A172" t="str">
            <v>北海道中川郡幕別町</v>
          </cell>
          <cell r="B172" t="str">
            <v>016438</v>
          </cell>
          <cell r="C172" t="str">
            <v>北海道</v>
          </cell>
          <cell r="D172" t="str">
            <v>中川郡</v>
          </cell>
          <cell r="E172" t="str">
            <v>幕別町</v>
          </cell>
        </row>
        <row r="173">
          <cell r="A173" t="str">
            <v>北海道中川郡池田町</v>
          </cell>
          <cell r="B173" t="str">
            <v>016446</v>
          </cell>
          <cell r="C173" t="str">
            <v>北海道</v>
          </cell>
          <cell r="D173" t="str">
            <v>中川郡</v>
          </cell>
          <cell r="E173" t="str">
            <v>池田町</v>
          </cell>
        </row>
        <row r="174">
          <cell r="A174" t="str">
            <v>北海道中川郡豊頃町</v>
          </cell>
          <cell r="B174" t="str">
            <v>016454</v>
          </cell>
          <cell r="C174" t="str">
            <v>北海道</v>
          </cell>
          <cell r="D174" t="str">
            <v>中川郡</v>
          </cell>
          <cell r="E174" t="str">
            <v>豊頃町</v>
          </cell>
        </row>
        <row r="175">
          <cell r="A175" t="str">
            <v>北海道中川郡本別町</v>
          </cell>
          <cell r="B175" t="str">
            <v>016462</v>
          </cell>
          <cell r="C175" t="str">
            <v>北海道</v>
          </cell>
          <cell r="D175" t="str">
            <v>中川郡</v>
          </cell>
          <cell r="E175" t="str">
            <v>本別町</v>
          </cell>
        </row>
        <row r="176">
          <cell r="A176" t="str">
            <v>北海道足寄郡足寄町</v>
          </cell>
          <cell r="B176" t="str">
            <v>016471</v>
          </cell>
          <cell r="C176" t="str">
            <v>北海道</v>
          </cell>
          <cell r="D176" t="str">
            <v>足寄郡</v>
          </cell>
          <cell r="E176" t="str">
            <v>足寄町</v>
          </cell>
        </row>
        <row r="177">
          <cell r="A177" t="str">
            <v>北海道足寄郡陸別町</v>
          </cell>
          <cell r="B177" t="str">
            <v>016489</v>
          </cell>
          <cell r="C177" t="str">
            <v>北海道</v>
          </cell>
          <cell r="D177" t="str">
            <v>足寄郡</v>
          </cell>
          <cell r="E177" t="str">
            <v>陸別町</v>
          </cell>
        </row>
        <row r="178">
          <cell r="A178" t="str">
            <v>北海道十勝郡浦幌町</v>
          </cell>
          <cell r="B178" t="str">
            <v>016497</v>
          </cell>
          <cell r="C178" t="str">
            <v>北海道</v>
          </cell>
          <cell r="D178" t="str">
            <v>十勝郡</v>
          </cell>
          <cell r="E178" t="str">
            <v>浦幌町</v>
          </cell>
        </row>
        <row r="179">
          <cell r="A179" t="str">
            <v>北海道釧路郡釧路町</v>
          </cell>
          <cell r="B179" t="str">
            <v>016616</v>
          </cell>
          <cell r="C179" t="str">
            <v>北海道</v>
          </cell>
          <cell r="D179" t="str">
            <v>釧路郡</v>
          </cell>
          <cell r="E179" t="str">
            <v>釧路町</v>
          </cell>
        </row>
        <row r="180">
          <cell r="A180" t="str">
            <v>北海道厚岸郡厚岸町</v>
          </cell>
          <cell r="B180" t="str">
            <v>016624</v>
          </cell>
          <cell r="C180" t="str">
            <v>北海道</v>
          </cell>
          <cell r="D180" t="str">
            <v>厚岸郡</v>
          </cell>
          <cell r="E180" t="str">
            <v>厚岸町</v>
          </cell>
        </row>
        <row r="181">
          <cell r="A181" t="str">
            <v>北海道厚岸郡浜中町</v>
          </cell>
          <cell r="B181" t="str">
            <v>016632</v>
          </cell>
          <cell r="C181" t="str">
            <v>北海道</v>
          </cell>
          <cell r="D181" t="str">
            <v>厚岸郡</v>
          </cell>
          <cell r="E181" t="str">
            <v>浜中町</v>
          </cell>
        </row>
        <row r="182">
          <cell r="A182" t="str">
            <v>北海道川上郡標茶町</v>
          </cell>
          <cell r="B182" t="str">
            <v>016641</v>
          </cell>
          <cell r="C182" t="str">
            <v>北海道</v>
          </cell>
          <cell r="D182" t="str">
            <v>川上郡</v>
          </cell>
          <cell r="E182" t="str">
            <v>標茶町</v>
          </cell>
        </row>
        <row r="183">
          <cell r="A183" t="str">
            <v>北海道川上郡弟子屈町</v>
          </cell>
          <cell r="B183" t="str">
            <v>016659</v>
          </cell>
          <cell r="C183" t="str">
            <v>北海道</v>
          </cell>
          <cell r="D183" t="str">
            <v>川上郡</v>
          </cell>
          <cell r="E183" t="str">
            <v>弟子屈町</v>
          </cell>
        </row>
        <row r="184">
          <cell r="A184" t="str">
            <v>北海道阿寒郡鶴居村</v>
          </cell>
          <cell r="B184" t="str">
            <v>016675</v>
          </cell>
          <cell r="C184" t="str">
            <v>北海道</v>
          </cell>
          <cell r="D184" t="str">
            <v>阿寒郡</v>
          </cell>
          <cell r="E184" t="str">
            <v>鶴居村</v>
          </cell>
        </row>
        <row r="185">
          <cell r="A185" t="str">
            <v>北海道白糠郡白糠町</v>
          </cell>
          <cell r="B185" t="str">
            <v>016683</v>
          </cell>
          <cell r="C185" t="str">
            <v>北海道</v>
          </cell>
          <cell r="D185" t="str">
            <v>白糠郡</v>
          </cell>
          <cell r="E185" t="str">
            <v>白糠町</v>
          </cell>
        </row>
        <row r="186">
          <cell r="A186" t="str">
            <v>北海道野付郡別海町</v>
          </cell>
          <cell r="B186" t="str">
            <v>016918</v>
          </cell>
          <cell r="C186" t="str">
            <v>北海道</v>
          </cell>
          <cell r="D186" t="str">
            <v>野付郡</v>
          </cell>
          <cell r="E186" t="str">
            <v>別海町</v>
          </cell>
        </row>
        <row r="187">
          <cell r="A187" t="str">
            <v>北海道標津郡中標津町</v>
          </cell>
          <cell r="B187" t="str">
            <v>016926</v>
          </cell>
          <cell r="C187" t="str">
            <v>北海道</v>
          </cell>
          <cell r="D187" t="str">
            <v>標津郡</v>
          </cell>
          <cell r="E187" t="str">
            <v>中標津町</v>
          </cell>
        </row>
        <row r="188">
          <cell r="A188" t="str">
            <v>北海道標津郡標津町</v>
          </cell>
          <cell r="B188" t="str">
            <v>016934</v>
          </cell>
          <cell r="C188" t="str">
            <v>北海道</v>
          </cell>
          <cell r="D188" t="str">
            <v>標津郡</v>
          </cell>
          <cell r="E188" t="str">
            <v>標津町</v>
          </cell>
        </row>
        <row r="189">
          <cell r="A189" t="str">
            <v>北海道目梨郡羅臼町</v>
          </cell>
          <cell r="B189" t="str">
            <v>016942</v>
          </cell>
          <cell r="C189" t="str">
            <v>北海道</v>
          </cell>
          <cell r="D189" t="str">
            <v>目梨郡</v>
          </cell>
          <cell r="E189" t="str">
            <v>羅臼町</v>
          </cell>
        </row>
        <row r="190">
          <cell r="A190" t="str">
            <v>青森県青森市</v>
          </cell>
          <cell r="B190" t="str">
            <v>022012</v>
          </cell>
          <cell r="C190" t="str">
            <v>青森県</v>
          </cell>
          <cell r="D190" t="str">
            <v>青森市</v>
          </cell>
        </row>
        <row r="191">
          <cell r="A191" t="str">
            <v>青森県弘前市</v>
          </cell>
          <cell r="B191" t="str">
            <v>022021</v>
          </cell>
          <cell r="C191" t="str">
            <v>青森県</v>
          </cell>
          <cell r="D191" t="str">
            <v>弘前市</v>
          </cell>
        </row>
        <row r="192">
          <cell r="A192" t="str">
            <v>青森県八戸市</v>
          </cell>
          <cell r="B192" t="str">
            <v>022039</v>
          </cell>
          <cell r="C192" t="str">
            <v>青森県</v>
          </cell>
          <cell r="D192" t="str">
            <v>八戸市</v>
          </cell>
        </row>
        <row r="193">
          <cell r="A193" t="str">
            <v>青森県黒石市</v>
          </cell>
          <cell r="B193" t="str">
            <v>022047</v>
          </cell>
          <cell r="C193" t="str">
            <v>青森県</v>
          </cell>
          <cell r="D193" t="str">
            <v>黒石市</v>
          </cell>
        </row>
        <row r="194">
          <cell r="A194" t="str">
            <v>青森県五所川原市</v>
          </cell>
          <cell r="B194" t="str">
            <v>022055</v>
          </cell>
          <cell r="C194" t="str">
            <v>青森県</v>
          </cell>
          <cell r="D194" t="str">
            <v>五所川原市</v>
          </cell>
        </row>
        <row r="195">
          <cell r="A195" t="str">
            <v>青森県十和田市</v>
          </cell>
          <cell r="B195" t="str">
            <v>022063</v>
          </cell>
          <cell r="C195" t="str">
            <v>青森県</v>
          </cell>
          <cell r="D195" t="str">
            <v>十和田市</v>
          </cell>
        </row>
        <row r="196">
          <cell r="A196" t="str">
            <v>青森県三沢市</v>
          </cell>
          <cell r="B196" t="str">
            <v>022071</v>
          </cell>
          <cell r="C196" t="str">
            <v>青森県</v>
          </cell>
          <cell r="D196" t="str">
            <v>三沢市</v>
          </cell>
        </row>
        <row r="197">
          <cell r="A197" t="str">
            <v>青森県むつ市</v>
          </cell>
          <cell r="B197" t="str">
            <v>022080</v>
          </cell>
          <cell r="C197" t="str">
            <v>青森県</v>
          </cell>
          <cell r="D197" t="str">
            <v>むつ市</v>
          </cell>
        </row>
        <row r="198">
          <cell r="A198" t="str">
            <v>青森県つがる市</v>
          </cell>
          <cell r="B198" t="str">
            <v>022098</v>
          </cell>
          <cell r="C198" t="str">
            <v>青森県</v>
          </cell>
          <cell r="D198" t="str">
            <v>つがる市</v>
          </cell>
        </row>
        <row r="199">
          <cell r="A199" t="str">
            <v>青森県平川市</v>
          </cell>
          <cell r="B199" t="str">
            <v>022101</v>
          </cell>
          <cell r="C199" t="str">
            <v>青森県</v>
          </cell>
          <cell r="D199" t="str">
            <v>平川市</v>
          </cell>
        </row>
        <row r="200">
          <cell r="A200" t="str">
            <v>青森県東津軽郡平内町</v>
          </cell>
          <cell r="B200" t="str">
            <v>023019</v>
          </cell>
          <cell r="C200" t="str">
            <v>青森県</v>
          </cell>
          <cell r="D200" t="str">
            <v>東津軽郡</v>
          </cell>
          <cell r="E200" t="str">
            <v>平内町</v>
          </cell>
        </row>
        <row r="201">
          <cell r="A201" t="str">
            <v>青森県東津軽郡今別町</v>
          </cell>
          <cell r="B201" t="str">
            <v>023035</v>
          </cell>
          <cell r="C201" t="str">
            <v>青森県</v>
          </cell>
          <cell r="D201" t="str">
            <v>東津軽郡</v>
          </cell>
          <cell r="E201" t="str">
            <v>今別町</v>
          </cell>
        </row>
        <row r="202">
          <cell r="A202" t="str">
            <v>青森県東津軽郡蓬田村</v>
          </cell>
          <cell r="B202" t="str">
            <v>023043</v>
          </cell>
          <cell r="C202" t="str">
            <v>青森県</v>
          </cell>
          <cell r="D202" t="str">
            <v>東津軽郡</v>
          </cell>
          <cell r="E202" t="str">
            <v>蓬田村</v>
          </cell>
        </row>
        <row r="203">
          <cell r="A203" t="str">
            <v>青森県東津軽郡外ヶ浜町</v>
          </cell>
          <cell r="B203" t="str">
            <v>023078</v>
          </cell>
          <cell r="C203" t="str">
            <v>青森県</v>
          </cell>
          <cell r="D203" t="str">
            <v>東津軽郡</v>
          </cell>
          <cell r="E203" t="str">
            <v>外ヶ浜町</v>
          </cell>
        </row>
        <row r="204">
          <cell r="A204" t="str">
            <v>青森県西津軽郡鰺ヶ沢町</v>
          </cell>
          <cell r="B204" t="str">
            <v>023213</v>
          </cell>
          <cell r="C204" t="str">
            <v>青森県</v>
          </cell>
          <cell r="D204" t="str">
            <v>西津軽郡</v>
          </cell>
          <cell r="E204" t="str">
            <v>鰺ヶ沢町</v>
          </cell>
        </row>
        <row r="205">
          <cell r="A205" t="str">
            <v>青森県西津軽郡深浦町</v>
          </cell>
          <cell r="B205" t="str">
            <v>023230</v>
          </cell>
          <cell r="C205" t="str">
            <v>青森県</v>
          </cell>
          <cell r="D205" t="str">
            <v>西津軽郡</v>
          </cell>
          <cell r="E205" t="str">
            <v>深浦町</v>
          </cell>
        </row>
        <row r="206">
          <cell r="A206" t="str">
            <v>青森県中津軽郡西目屋村</v>
          </cell>
          <cell r="B206" t="str">
            <v>023434</v>
          </cell>
          <cell r="C206" t="str">
            <v>青森県</v>
          </cell>
          <cell r="D206" t="str">
            <v>中津軽郡</v>
          </cell>
          <cell r="E206" t="str">
            <v>西目屋村</v>
          </cell>
        </row>
        <row r="207">
          <cell r="A207" t="str">
            <v>青森県南津軽郡藤崎町</v>
          </cell>
          <cell r="B207" t="str">
            <v>023612</v>
          </cell>
          <cell r="C207" t="str">
            <v>青森県</v>
          </cell>
          <cell r="D207" t="str">
            <v>南津軽郡</v>
          </cell>
          <cell r="E207" t="str">
            <v>藤崎町</v>
          </cell>
        </row>
        <row r="208">
          <cell r="A208" t="str">
            <v>青森県南津軽郡大鰐町</v>
          </cell>
          <cell r="B208" t="str">
            <v>023621</v>
          </cell>
          <cell r="C208" t="str">
            <v>青森県</v>
          </cell>
          <cell r="D208" t="str">
            <v>南津軽郡</v>
          </cell>
          <cell r="E208" t="str">
            <v>大鰐町</v>
          </cell>
        </row>
        <row r="209">
          <cell r="A209" t="str">
            <v>青森県南津軽郡田舎館村</v>
          </cell>
          <cell r="B209" t="str">
            <v>023671</v>
          </cell>
          <cell r="C209" t="str">
            <v>青森県</v>
          </cell>
          <cell r="D209" t="str">
            <v>南津軽郡</v>
          </cell>
          <cell r="E209" t="str">
            <v>田舎館村</v>
          </cell>
        </row>
        <row r="210">
          <cell r="A210" t="str">
            <v>青森県北津軽郡板柳町</v>
          </cell>
          <cell r="B210" t="str">
            <v>023817</v>
          </cell>
          <cell r="C210" t="str">
            <v>青森県</v>
          </cell>
          <cell r="D210" t="str">
            <v>北津軽郡</v>
          </cell>
          <cell r="E210" t="str">
            <v>板柳町</v>
          </cell>
        </row>
        <row r="211">
          <cell r="A211" t="str">
            <v>青森県北津軽郡鶴田町</v>
          </cell>
          <cell r="B211" t="str">
            <v>023841</v>
          </cell>
          <cell r="C211" t="str">
            <v>青森県</v>
          </cell>
          <cell r="D211" t="str">
            <v>北津軽郡</v>
          </cell>
          <cell r="E211" t="str">
            <v>鶴田町</v>
          </cell>
        </row>
        <row r="212">
          <cell r="A212" t="str">
            <v>青森県北津軽郡中泊町</v>
          </cell>
          <cell r="B212" t="str">
            <v>023876</v>
          </cell>
          <cell r="C212" t="str">
            <v>青森県</v>
          </cell>
          <cell r="D212" t="str">
            <v>北津軽郡</v>
          </cell>
          <cell r="E212" t="str">
            <v>中泊町</v>
          </cell>
        </row>
        <row r="213">
          <cell r="A213" t="str">
            <v>青森県上北郡野辺地町</v>
          </cell>
          <cell r="B213" t="str">
            <v>024015</v>
          </cell>
          <cell r="C213" t="str">
            <v>青森県</v>
          </cell>
          <cell r="D213" t="str">
            <v>上北郡</v>
          </cell>
          <cell r="E213" t="str">
            <v>野辺地町</v>
          </cell>
        </row>
        <row r="214">
          <cell r="A214" t="str">
            <v>青森県上北郡七戸町</v>
          </cell>
          <cell r="B214" t="str">
            <v>024023</v>
          </cell>
          <cell r="C214" t="str">
            <v>青森県</v>
          </cell>
          <cell r="D214" t="str">
            <v>上北郡</v>
          </cell>
          <cell r="E214" t="str">
            <v>七戸町</v>
          </cell>
        </row>
        <row r="215">
          <cell r="A215" t="str">
            <v>青森県上北郡六戸町</v>
          </cell>
          <cell r="B215" t="str">
            <v>024058</v>
          </cell>
          <cell r="C215" t="str">
            <v>青森県</v>
          </cell>
          <cell r="D215" t="str">
            <v>上北郡</v>
          </cell>
          <cell r="E215" t="str">
            <v>六戸町</v>
          </cell>
        </row>
        <row r="216">
          <cell r="A216" t="str">
            <v>青森県上北郡横浜町</v>
          </cell>
          <cell r="B216" t="str">
            <v>024066</v>
          </cell>
          <cell r="C216" t="str">
            <v>青森県</v>
          </cell>
          <cell r="D216" t="str">
            <v>上北郡</v>
          </cell>
          <cell r="E216" t="str">
            <v>横浜町</v>
          </cell>
        </row>
        <row r="217">
          <cell r="A217" t="str">
            <v>青森県上北郡東北町</v>
          </cell>
          <cell r="B217" t="str">
            <v>024082</v>
          </cell>
          <cell r="C217" t="str">
            <v>青森県</v>
          </cell>
          <cell r="D217" t="str">
            <v>上北郡</v>
          </cell>
          <cell r="E217" t="str">
            <v>東北町</v>
          </cell>
        </row>
        <row r="218">
          <cell r="A218" t="str">
            <v>青森県上北郡六ヶ所村</v>
          </cell>
          <cell r="B218" t="str">
            <v>024112</v>
          </cell>
          <cell r="C218" t="str">
            <v>青森県</v>
          </cell>
          <cell r="D218" t="str">
            <v>上北郡</v>
          </cell>
          <cell r="E218" t="str">
            <v>六ヶ所村</v>
          </cell>
        </row>
        <row r="219">
          <cell r="A219" t="str">
            <v>青森県上北郡おいらせ町</v>
          </cell>
          <cell r="B219" t="str">
            <v>024121</v>
          </cell>
          <cell r="C219" t="str">
            <v>青森県</v>
          </cell>
          <cell r="D219" t="str">
            <v>上北郡</v>
          </cell>
          <cell r="E219" t="str">
            <v>おいらせ町</v>
          </cell>
        </row>
        <row r="220">
          <cell r="A220" t="str">
            <v>青森県下北郡大間町</v>
          </cell>
          <cell r="B220" t="str">
            <v>024236</v>
          </cell>
          <cell r="C220" t="str">
            <v>青森県</v>
          </cell>
          <cell r="D220" t="str">
            <v>下北郡</v>
          </cell>
          <cell r="E220" t="str">
            <v>大間町</v>
          </cell>
        </row>
        <row r="221">
          <cell r="A221" t="str">
            <v>青森県下北郡東通村</v>
          </cell>
          <cell r="B221" t="str">
            <v>024244</v>
          </cell>
          <cell r="C221" t="str">
            <v>青森県</v>
          </cell>
          <cell r="D221" t="str">
            <v>下北郡</v>
          </cell>
          <cell r="E221" t="str">
            <v>東通村</v>
          </cell>
        </row>
        <row r="222">
          <cell r="A222" t="str">
            <v>青森県下北郡風間浦村</v>
          </cell>
          <cell r="B222" t="str">
            <v>024252</v>
          </cell>
          <cell r="C222" t="str">
            <v>青森県</v>
          </cell>
          <cell r="D222" t="str">
            <v>下北郡</v>
          </cell>
          <cell r="E222" t="str">
            <v>風間浦村</v>
          </cell>
        </row>
        <row r="223">
          <cell r="A223" t="str">
            <v>青森県下北郡佐井村</v>
          </cell>
          <cell r="B223" t="str">
            <v>024261</v>
          </cell>
          <cell r="C223" t="str">
            <v>青森県</v>
          </cell>
          <cell r="D223" t="str">
            <v>下北郡</v>
          </cell>
          <cell r="E223" t="str">
            <v>佐井村</v>
          </cell>
        </row>
        <row r="224">
          <cell r="A224" t="str">
            <v>青森県三戸郡三戸町</v>
          </cell>
          <cell r="B224" t="str">
            <v>024414</v>
          </cell>
          <cell r="C224" t="str">
            <v>青森県</v>
          </cell>
          <cell r="D224" t="str">
            <v>三戸郡</v>
          </cell>
          <cell r="E224" t="str">
            <v>三戸町</v>
          </cell>
        </row>
        <row r="225">
          <cell r="A225" t="str">
            <v>青森県三戸郡五戸町</v>
          </cell>
          <cell r="B225" t="str">
            <v>024422</v>
          </cell>
          <cell r="C225" t="str">
            <v>青森県</v>
          </cell>
          <cell r="D225" t="str">
            <v>三戸郡</v>
          </cell>
          <cell r="E225" t="str">
            <v>五戸町</v>
          </cell>
        </row>
        <row r="226">
          <cell r="A226" t="str">
            <v>青森県三戸郡田子町</v>
          </cell>
          <cell r="B226" t="str">
            <v>024431</v>
          </cell>
          <cell r="C226" t="str">
            <v>青森県</v>
          </cell>
          <cell r="D226" t="str">
            <v>三戸郡</v>
          </cell>
          <cell r="E226" t="str">
            <v>田子町</v>
          </cell>
        </row>
        <row r="227">
          <cell r="A227" t="str">
            <v>青森県三戸郡南部町</v>
          </cell>
          <cell r="B227" t="str">
            <v>024457</v>
          </cell>
          <cell r="C227" t="str">
            <v>青森県</v>
          </cell>
          <cell r="D227" t="str">
            <v>三戸郡</v>
          </cell>
          <cell r="E227" t="str">
            <v>南部町</v>
          </cell>
        </row>
        <row r="228">
          <cell r="A228" t="str">
            <v>青森県三戸郡階上町</v>
          </cell>
          <cell r="B228" t="str">
            <v>024465</v>
          </cell>
          <cell r="C228" t="str">
            <v>青森県</v>
          </cell>
          <cell r="D228" t="str">
            <v>三戸郡</v>
          </cell>
          <cell r="E228" t="str">
            <v>階上町</v>
          </cell>
        </row>
        <row r="229">
          <cell r="A229" t="str">
            <v>青森県三戸郡新郷村</v>
          </cell>
          <cell r="B229" t="str">
            <v>024503</v>
          </cell>
          <cell r="C229" t="str">
            <v>青森県</v>
          </cell>
          <cell r="D229" t="str">
            <v>三戸郡</v>
          </cell>
          <cell r="E229" t="str">
            <v>新郷村</v>
          </cell>
        </row>
        <row r="230">
          <cell r="A230" t="str">
            <v>岩手県盛岡市</v>
          </cell>
          <cell r="B230" t="str">
            <v>032018</v>
          </cell>
          <cell r="C230" t="str">
            <v>岩手県</v>
          </cell>
          <cell r="D230" t="str">
            <v>盛岡市</v>
          </cell>
        </row>
        <row r="231">
          <cell r="A231" t="str">
            <v>岩手県宮古市</v>
          </cell>
          <cell r="B231" t="str">
            <v>032026</v>
          </cell>
          <cell r="C231" t="str">
            <v>岩手県</v>
          </cell>
          <cell r="D231" t="str">
            <v>宮古市</v>
          </cell>
        </row>
        <row r="232">
          <cell r="A232" t="str">
            <v>岩手県大船渡市</v>
          </cell>
          <cell r="B232" t="str">
            <v>032034</v>
          </cell>
          <cell r="C232" t="str">
            <v>岩手県</v>
          </cell>
          <cell r="D232" t="str">
            <v>大船渡市</v>
          </cell>
        </row>
        <row r="233">
          <cell r="A233" t="str">
            <v>岩手県花巻市</v>
          </cell>
          <cell r="B233" t="str">
            <v>032051</v>
          </cell>
          <cell r="C233" t="str">
            <v>岩手県</v>
          </cell>
          <cell r="D233" t="str">
            <v>花巻市</v>
          </cell>
        </row>
        <row r="234">
          <cell r="A234" t="str">
            <v>岩手県北上市</v>
          </cell>
          <cell r="B234" t="str">
            <v>032069</v>
          </cell>
          <cell r="C234" t="str">
            <v>岩手県</v>
          </cell>
          <cell r="D234" t="str">
            <v>北上市</v>
          </cell>
        </row>
        <row r="235">
          <cell r="A235" t="str">
            <v>岩手県久慈市</v>
          </cell>
          <cell r="B235" t="str">
            <v>032077</v>
          </cell>
          <cell r="C235" t="str">
            <v>岩手県</v>
          </cell>
          <cell r="D235" t="str">
            <v>久慈市</v>
          </cell>
        </row>
        <row r="236">
          <cell r="A236" t="str">
            <v>岩手県遠野市</v>
          </cell>
          <cell r="B236" t="str">
            <v>032085</v>
          </cell>
          <cell r="C236" t="str">
            <v>岩手県</v>
          </cell>
          <cell r="D236" t="str">
            <v>遠野市</v>
          </cell>
        </row>
        <row r="237">
          <cell r="A237" t="str">
            <v>岩手県一関市</v>
          </cell>
          <cell r="B237" t="str">
            <v>032093</v>
          </cell>
          <cell r="C237" t="str">
            <v>岩手県</v>
          </cell>
          <cell r="D237" t="str">
            <v>一関市</v>
          </cell>
        </row>
        <row r="238">
          <cell r="A238" t="str">
            <v>岩手県陸前高田市</v>
          </cell>
          <cell r="B238" t="str">
            <v>032107</v>
          </cell>
          <cell r="C238" t="str">
            <v>岩手県</v>
          </cell>
          <cell r="D238" t="str">
            <v>陸前高田市</v>
          </cell>
        </row>
        <row r="239">
          <cell r="A239" t="str">
            <v>岩手県釜石市</v>
          </cell>
          <cell r="B239" t="str">
            <v>032115</v>
          </cell>
          <cell r="C239" t="str">
            <v>岩手県</v>
          </cell>
          <cell r="D239" t="str">
            <v>釜石市</v>
          </cell>
        </row>
        <row r="240">
          <cell r="A240" t="str">
            <v>岩手県二戸市</v>
          </cell>
          <cell r="B240" t="str">
            <v>032131</v>
          </cell>
          <cell r="C240" t="str">
            <v>岩手県</v>
          </cell>
          <cell r="D240" t="str">
            <v>二戸市</v>
          </cell>
        </row>
        <row r="241">
          <cell r="A241" t="str">
            <v>岩手県八幡平市</v>
          </cell>
          <cell r="B241" t="str">
            <v>032140</v>
          </cell>
          <cell r="C241" t="str">
            <v>岩手県</v>
          </cell>
          <cell r="D241" t="str">
            <v>八幡平市</v>
          </cell>
        </row>
        <row r="242">
          <cell r="A242" t="str">
            <v>岩手県奥州市</v>
          </cell>
          <cell r="B242" t="str">
            <v>032158</v>
          </cell>
          <cell r="C242" t="str">
            <v>岩手県</v>
          </cell>
          <cell r="D242" t="str">
            <v>奥州市</v>
          </cell>
        </row>
        <row r="243">
          <cell r="A243" t="str">
            <v>岩手県滝沢市</v>
          </cell>
          <cell r="B243" t="str">
            <v>032166</v>
          </cell>
          <cell r="C243" t="str">
            <v>岩手県</v>
          </cell>
          <cell r="D243" t="str">
            <v>滝沢市</v>
          </cell>
        </row>
        <row r="244">
          <cell r="A244" t="str">
            <v>岩手県岩手郡雫石町</v>
          </cell>
          <cell r="B244" t="str">
            <v>033014</v>
          </cell>
          <cell r="C244" t="str">
            <v>岩手県</v>
          </cell>
          <cell r="D244" t="str">
            <v>岩手郡</v>
          </cell>
          <cell r="E244" t="str">
            <v>雫石町</v>
          </cell>
        </row>
        <row r="245">
          <cell r="A245" t="str">
            <v>岩手県岩手郡葛巻町</v>
          </cell>
          <cell r="B245" t="str">
            <v>033022</v>
          </cell>
          <cell r="C245" t="str">
            <v>岩手県</v>
          </cell>
          <cell r="D245" t="str">
            <v>岩手郡</v>
          </cell>
          <cell r="E245" t="str">
            <v>葛巻町</v>
          </cell>
        </row>
        <row r="246">
          <cell r="A246" t="str">
            <v>岩手県岩手郡岩手町</v>
          </cell>
          <cell r="B246" t="str">
            <v>033031</v>
          </cell>
          <cell r="C246" t="str">
            <v>岩手県</v>
          </cell>
          <cell r="D246" t="str">
            <v>岩手郡</v>
          </cell>
          <cell r="E246" t="str">
            <v>岩手町</v>
          </cell>
        </row>
        <row r="247">
          <cell r="A247" t="str">
            <v>岩手県紫波郡紫波町</v>
          </cell>
          <cell r="B247" t="str">
            <v>033219</v>
          </cell>
          <cell r="C247" t="str">
            <v>岩手県</v>
          </cell>
          <cell r="D247" t="str">
            <v>紫波郡</v>
          </cell>
          <cell r="E247" t="str">
            <v>紫波町</v>
          </cell>
        </row>
        <row r="248">
          <cell r="A248" t="str">
            <v>岩手県紫波郡矢巾町</v>
          </cell>
          <cell r="B248" t="str">
            <v>033227</v>
          </cell>
          <cell r="C248" t="str">
            <v>岩手県</v>
          </cell>
          <cell r="D248" t="str">
            <v>紫波郡</v>
          </cell>
          <cell r="E248" t="str">
            <v>矢巾町</v>
          </cell>
        </row>
        <row r="249">
          <cell r="A249" t="str">
            <v>岩手県和賀郡西和賀町</v>
          </cell>
          <cell r="B249" t="str">
            <v>033669</v>
          </cell>
          <cell r="C249" t="str">
            <v>岩手県</v>
          </cell>
          <cell r="D249" t="str">
            <v>和賀郡</v>
          </cell>
          <cell r="E249" t="str">
            <v>西和賀町</v>
          </cell>
        </row>
        <row r="250">
          <cell r="A250" t="str">
            <v>岩手県胆沢郡金ケ崎町</v>
          </cell>
          <cell r="B250" t="str">
            <v>033812</v>
          </cell>
          <cell r="C250" t="str">
            <v>岩手県</v>
          </cell>
          <cell r="D250" t="str">
            <v>胆沢郡</v>
          </cell>
          <cell r="E250" t="str">
            <v>金ケ崎町</v>
          </cell>
        </row>
        <row r="251">
          <cell r="A251" t="str">
            <v>岩手県西磐井郡平泉町</v>
          </cell>
          <cell r="B251" t="str">
            <v>034029</v>
          </cell>
          <cell r="C251" t="str">
            <v>岩手県</v>
          </cell>
          <cell r="D251" t="str">
            <v>西磐井郡</v>
          </cell>
          <cell r="E251" t="str">
            <v>平泉町</v>
          </cell>
        </row>
        <row r="252">
          <cell r="A252" t="str">
            <v>岩手県気仙郡住田町</v>
          </cell>
          <cell r="B252" t="str">
            <v>034410</v>
          </cell>
          <cell r="C252" t="str">
            <v>岩手県</v>
          </cell>
          <cell r="D252" t="str">
            <v>気仙郡</v>
          </cell>
          <cell r="E252" t="str">
            <v>住田町</v>
          </cell>
        </row>
        <row r="253">
          <cell r="A253" t="str">
            <v>岩手県上閉伊郡大槌町</v>
          </cell>
          <cell r="B253" t="str">
            <v>034614</v>
          </cell>
          <cell r="C253" t="str">
            <v>岩手県</v>
          </cell>
          <cell r="D253" t="str">
            <v>上閉伊郡</v>
          </cell>
          <cell r="E253" t="str">
            <v>大槌町</v>
          </cell>
        </row>
        <row r="254">
          <cell r="A254" t="str">
            <v>岩手県下閉伊郡山田町</v>
          </cell>
          <cell r="B254" t="str">
            <v>034827</v>
          </cell>
          <cell r="C254" t="str">
            <v>岩手県</v>
          </cell>
          <cell r="D254" t="str">
            <v>下閉伊郡</v>
          </cell>
          <cell r="E254" t="str">
            <v>山田町</v>
          </cell>
        </row>
        <row r="255">
          <cell r="A255" t="str">
            <v>岩手県下閉伊郡岩泉町</v>
          </cell>
          <cell r="B255" t="str">
            <v>034835</v>
          </cell>
          <cell r="C255" t="str">
            <v>岩手県</v>
          </cell>
          <cell r="D255" t="str">
            <v>下閉伊郡</v>
          </cell>
          <cell r="E255" t="str">
            <v>岩泉町</v>
          </cell>
        </row>
        <row r="256">
          <cell r="A256" t="str">
            <v>岩手県下閉伊郡田野畑村</v>
          </cell>
          <cell r="B256" t="str">
            <v>034843</v>
          </cell>
          <cell r="C256" t="str">
            <v>岩手県</v>
          </cell>
          <cell r="D256" t="str">
            <v>下閉伊郡</v>
          </cell>
          <cell r="E256" t="str">
            <v>田野畑村</v>
          </cell>
        </row>
        <row r="257">
          <cell r="A257" t="str">
            <v>岩手県下閉伊郡普代村</v>
          </cell>
          <cell r="B257" t="str">
            <v>034851</v>
          </cell>
          <cell r="C257" t="str">
            <v>岩手県</v>
          </cell>
          <cell r="D257" t="str">
            <v>下閉伊郡</v>
          </cell>
          <cell r="E257" t="str">
            <v>普代村</v>
          </cell>
        </row>
        <row r="258">
          <cell r="A258" t="str">
            <v>岩手県九戸郡軽米町</v>
          </cell>
          <cell r="B258" t="str">
            <v>035017</v>
          </cell>
          <cell r="C258" t="str">
            <v>岩手県</v>
          </cell>
          <cell r="D258" t="str">
            <v>九戸郡</v>
          </cell>
          <cell r="E258" t="str">
            <v>軽米町</v>
          </cell>
        </row>
        <row r="259">
          <cell r="A259" t="str">
            <v>岩手県九戸郡野田村</v>
          </cell>
          <cell r="B259" t="str">
            <v>035033</v>
          </cell>
          <cell r="C259" t="str">
            <v>岩手県</v>
          </cell>
          <cell r="D259" t="str">
            <v>九戸郡</v>
          </cell>
          <cell r="E259" t="str">
            <v>野田村</v>
          </cell>
        </row>
        <row r="260">
          <cell r="A260" t="str">
            <v>岩手県九戸郡九戸村</v>
          </cell>
          <cell r="B260" t="str">
            <v>035068</v>
          </cell>
          <cell r="C260" t="str">
            <v>岩手県</v>
          </cell>
          <cell r="D260" t="str">
            <v>九戸郡</v>
          </cell>
          <cell r="E260" t="str">
            <v>九戸村</v>
          </cell>
        </row>
        <row r="261">
          <cell r="A261" t="str">
            <v>岩手県九戸郡洋野町</v>
          </cell>
          <cell r="B261" t="str">
            <v>035076</v>
          </cell>
          <cell r="C261" t="str">
            <v>岩手県</v>
          </cell>
          <cell r="D261" t="str">
            <v>九戸郡</v>
          </cell>
          <cell r="E261" t="str">
            <v>洋野町</v>
          </cell>
        </row>
        <row r="262">
          <cell r="A262" t="str">
            <v>岩手県二戸郡一戸町</v>
          </cell>
          <cell r="B262" t="str">
            <v>035246</v>
          </cell>
          <cell r="C262" t="str">
            <v>岩手県</v>
          </cell>
          <cell r="D262" t="str">
            <v>二戸郡</v>
          </cell>
          <cell r="E262" t="str">
            <v>一戸町</v>
          </cell>
        </row>
        <row r="263">
          <cell r="A263" t="str">
            <v>宮城県仙台市青葉区</v>
          </cell>
          <cell r="B263" t="str">
            <v>041017</v>
          </cell>
          <cell r="C263" t="str">
            <v>宮城県</v>
          </cell>
          <cell r="D263" t="str">
            <v>仙台市</v>
          </cell>
          <cell r="E263" t="str">
            <v>青葉区</v>
          </cell>
        </row>
        <row r="264">
          <cell r="A264" t="str">
            <v>宮城県仙台市宮城野区</v>
          </cell>
          <cell r="B264" t="str">
            <v>041025</v>
          </cell>
          <cell r="C264" t="str">
            <v>宮城県</v>
          </cell>
          <cell r="D264" t="str">
            <v>仙台市</v>
          </cell>
          <cell r="E264" t="str">
            <v>宮城野区</v>
          </cell>
        </row>
        <row r="265">
          <cell r="A265" t="str">
            <v>宮城県仙台市若林区</v>
          </cell>
          <cell r="B265" t="str">
            <v>041033</v>
          </cell>
          <cell r="C265" t="str">
            <v>宮城県</v>
          </cell>
          <cell r="D265" t="str">
            <v>仙台市</v>
          </cell>
          <cell r="E265" t="str">
            <v>若林区</v>
          </cell>
        </row>
        <row r="266">
          <cell r="A266" t="str">
            <v>宮城県仙台市太白区</v>
          </cell>
          <cell r="B266" t="str">
            <v>041041</v>
          </cell>
          <cell r="C266" t="str">
            <v>宮城県</v>
          </cell>
          <cell r="D266" t="str">
            <v>仙台市</v>
          </cell>
          <cell r="E266" t="str">
            <v>太白区</v>
          </cell>
        </row>
        <row r="267">
          <cell r="A267" t="str">
            <v>宮城県仙台市泉区</v>
          </cell>
          <cell r="B267" t="str">
            <v>041050</v>
          </cell>
          <cell r="C267" t="str">
            <v>宮城県</v>
          </cell>
          <cell r="D267" t="str">
            <v>仙台市</v>
          </cell>
          <cell r="E267" t="str">
            <v>泉区</v>
          </cell>
        </row>
        <row r="268">
          <cell r="A268" t="str">
            <v>宮城県石巻市</v>
          </cell>
          <cell r="B268" t="str">
            <v>042021</v>
          </cell>
          <cell r="C268" t="str">
            <v>宮城県</v>
          </cell>
          <cell r="D268" t="str">
            <v>石巻市</v>
          </cell>
        </row>
        <row r="269">
          <cell r="A269" t="str">
            <v>宮城県塩竈市</v>
          </cell>
          <cell r="B269" t="str">
            <v>042030</v>
          </cell>
          <cell r="C269" t="str">
            <v>宮城県</v>
          </cell>
          <cell r="D269" t="str">
            <v>塩竈市</v>
          </cell>
        </row>
        <row r="270">
          <cell r="A270" t="str">
            <v>宮城県気仙沼市</v>
          </cell>
          <cell r="B270" t="str">
            <v>042056</v>
          </cell>
          <cell r="C270" t="str">
            <v>宮城県</v>
          </cell>
          <cell r="D270" t="str">
            <v>気仙沼市</v>
          </cell>
        </row>
        <row r="271">
          <cell r="A271" t="str">
            <v>宮城県白石市</v>
          </cell>
          <cell r="B271" t="str">
            <v>042064</v>
          </cell>
          <cell r="C271" t="str">
            <v>宮城県</v>
          </cell>
          <cell r="D271" t="str">
            <v>白石市</v>
          </cell>
        </row>
        <row r="272">
          <cell r="A272" t="str">
            <v>宮城県名取市</v>
          </cell>
          <cell r="B272" t="str">
            <v>042072</v>
          </cell>
          <cell r="C272" t="str">
            <v>宮城県</v>
          </cell>
          <cell r="D272" t="str">
            <v>名取市</v>
          </cell>
        </row>
        <row r="273">
          <cell r="A273" t="str">
            <v>宮城県角田市</v>
          </cell>
          <cell r="B273" t="str">
            <v>042081</v>
          </cell>
          <cell r="C273" t="str">
            <v>宮城県</v>
          </cell>
          <cell r="D273" t="str">
            <v>角田市</v>
          </cell>
        </row>
        <row r="274">
          <cell r="A274" t="str">
            <v>宮城県多賀城市</v>
          </cell>
          <cell r="B274" t="str">
            <v>042099</v>
          </cell>
          <cell r="C274" t="str">
            <v>宮城県</v>
          </cell>
          <cell r="D274" t="str">
            <v>多賀城市</v>
          </cell>
        </row>
        <row r="275">
          <cell r="A275" t="str">
            <v>宮城県岩沼市</v>
          </cell>
          <cell r="B275" t="str">
            <v>042111</v>
          </cell>
          <cell r="C275" t="str">
            <v>宮城県</v>
          </cell>
          <cell r="D275" t="str">
            <v>岩沼市</v>
          </cell>
        </row>
        <row r="276">
          <cell r="A276" t="str">
            <v>宮城県登米市</v>
          </cell>
          <cell r="B276" t="str">
            <v>042129</v>
          </cell>
          <cell r="C276" t="str">
            <v>宮城県</v>
          </cell>
          <cell r="D276" t="str">
            <v>登米市</v>
          </cell>
        </row>
        <row r="277">
          <cell r="A277" t="str">
            <v>宮城県栗原市</v>
          </cell>
          <cell r="B277" t="str">
            <v>042137</v>
          </cell>
          <cell r="C277" t="str">
            <v>宮城県</v>
          </cell>
          <cell r="D277" t="str">
            <v>栗原市</v>
          </cell>
        </row>
        <row r="278">
          <cell r="A278" t="str">
            <v>宮城県東松島市</v>
          </cell>
          <cell r="B278" t="str">
            <v>042145</v>
          </cell>
          <cell r="C278" t="str">
            <v>宮城県</v>
          </cell>
          <cell r="D278" t="str">
            <v>東松島市</v>
          </cell>
        </row>
        <row r="279">
          <cell r="A279" t="str">
            <v>宮城県大崎市</v>
          </cell>
          <cell r="B279" t="str">
            <v>042153</v>
          </cell>
          <cell r="C279" t="str">
            <v>宮城県</v>
          </cell>
          <cell r="D279" t="str">
            <v>大崎市</v>
          </cell>
        </row>
        <row r="280">
          <cell r="A280" t="str">
            <v>宮城県富谷市</v>
          </cell>
          <cell r="B280" t="str">
            <v>042161</v>
          </cell>
          <cell r="C280" t="str">
            <v>宮城県</v>
          </cell>
          <cell r="D280" t="str">
            <v>富谷市</v>
          </cell>
        </row>
        <row r="281">
          <cell r="A281" t="str">
            <v>宮城県刈田郡蔵王町</v>
          </cell>
          <cell r="B281" t="str">
            <v>043010</v>
          </cell>
          <cell r="C281" t="str">
            <v>宮城県</v>
          </cell>
          <cell r="D281" t="str">
            <v>刈田郡</v>
          </cell>
          <cell r="E281" t="str">
            <v>蔵王町</v>
          </cell>
        </row>
        <row r="282">
          <cell r="A282" t="str">
            <v>宮城県刈田郡七ヶ宿町</v>
          </cell>
          <cell r="B282" t="str">
            <v>043028</v>
          </cell>
          <cell r="C282" t="str">
            <v>宮城県</v>
          </cell>
          <cell r="D282" t="str">
            <v>刈田郡</v>
          </cell>
          <cell r="E282" t="str">
            <v>七ヶ宿町</v>
          </cell>
        </row>
        <row r="283">
          <cell r="A283" t="str">
            <v>宮城県柴田郡大河原町</v>
          </cell>
          <cell r="B283" t="str">
            <v>043214</v>
          </cell>
          <cell r="C283" t="str">
            <v>宮城県</v>
          </cell>
          <cell r="D283" t="str">
            <v>柴田郡</v>
          </cell>
          <cell r="E283" t="str">
            <v>大河原町</v>
          </cell>
        </row>
        <row r="284">
          <cell r="A284" t="str">
            <v>宮城県柴田郡村田町</v>
          </cell>
          <cell r="B284" t="str">
            <v>043222</v>
          </cell>
          <cell r="C284" t="str">
            <v>宮城県</v>
          </cell>
          <cell r="D284" t="str">
            <v>柴田郡</v>
          </cell>
          <cell r="E284" t="str">
            <v>村田町</v>
          </cell>
        </row>
        <row r="285">
          <cell r="A285" t="str">
            <v>宮城県柴田郡柴田町</v>
          </cell>
          <cell r="B285" t="str">
            <v>043231</v>
          </cell>
          <cell r="C285" t="str">
            <v>宮城県</v>
          </cell>
          <cell r="D285" t="str">
            <v>柴田郡</v>
          </cell>
          <cell r="E285" t="str">
            <v>柴田町</v>
          </cell>
        </row>
        <row r="286">
          <cell r="A286" t="str">
            <v>宮城県柴田郡川崎町</v>
          </cell>
          <cell r="B286" t="str">
            <v>043249</v>
          </cell>
          <cell r="C286" t="str">
            <v>宮城県</v>
          </cell>
          <cell r="D286" t="str">
            <v>柴田郡</v>
          </cell>
          <cell r="E286" t="str">
            <v>川崎町</v>
          </cell>
        </row>
        <row r="287">
          <cell r="A287" t="str">
            <v>宮城県伊具郡丸森町</v>
          </cell>
          <cell r="B287" t="str">
            <v>043419</v>
          </cell>
          <cell r="C287" t="str">
            <v>宮城県</v>
          </cell>
          <cell r="D287" t="str">
            <v>伊具郡</v>
          </cell>
          <cell r="E287" t="str">
            <v>丸森町</v>
          </cell>
        </row>
        <row r="288">
          <cell r="A288" t="str">
            <v>宮城県亘理郡亘理町</v>
          </cell>
          <cell r="B288" t="str">
            <v>043613</v>
          </cell>
          <cell r="C288" t="str">
            <v>宮城県</v>
          </cell>
          <cell r="D288" t="str">
            <v>亘理郡</v>
          </cell>
          <cell r="E288" t="str">
            <v>亘理町</v>
          </cell>
        </row>
        <row r="289">
          <cell r="A289" t="str">
            <v>宮城県亘理郡山元町</v>
          </cell>
          <cell r="B289" t="str">
            <v>043621</v>
          </cell>
          <cell r="C289" t="str">
            <v>宮城県</v>
          </cell>
          <cell r="D289" t="str">
            <v>亘理郡</v>
          </cell>
          <cell r="E289" t="str">
            <v>山元町</v>
          </cell>
        </row>
        <row r="290">
          <cell r="A290" t="str">
            <v>宮城県宮城郡松島町</v>
          </cell>
          <cell r="B290" t="str">
            <v>044016</v>
          </cell>
          <cell r="C290" t="str">
            <v>宮城県</v>
          </cell>
          <cell r="D290" t="str">
            <v>宮城郡</v>
          </cell>
          <cell r="E290" t="str">
            <v>松島町</v>
          </cell>
        </row>
        <row r="291">
          <cell r="A291" t="str">
            <v>宮城県宮城郡七ヶ浜町</v>
          </cell>
          <cell r="B291" t="str">
            <v>044041</v>
          </cell>
          <cell r="C291" t="str">
            <v>宮城県</v>
          </cell>
          <cell r="D291" t="str">
            <v>宮城郡</v>
          </cell>
          <cell r="E291" t="str">
            <v>七ヶ浜町</v>
          </cell>
        </row>
        <row r="292">
          <cell r="A292" t="str">
            <v>宮城県宮城郡利府町</v>
          </cell>
          <cell r="B292" t="str">
            <v>044067</v>
          </cell>
          <cell r="C292" t="str">
            <v>宮城県</v>
          </cell>
          <cell r="D292" t="str">
            <v>宮城郡</v>
          </cell>
          <cell r="E292" t="str">
            <v>利府町</v>
          </cell>
        </row>
        <row r="293">
          <cell r="A293" t="str">
            <v>宮城県黒川郡大和町</v>
          </cell>
          <cell r="B293" t="str">
            <v>044211</v>
          </cell>
          <cell r="C293" t="str">
            <v>宮城県</v>
          </cell>
          <cell r="D293" t="str">
            <v>黒川郡</v>
          </cell>
          <cell r="E293" t="str">
            <v>大和町</v>
          </cell>
        </row>
        <row r="294">
          <cell r="A294" t="str">
            <v>宮城県黒川郡大郷町</v>
          </cell>
          <cell r="B294" t="str">
            <v>044229</v>
          </cell>
          <cell r="C294" t="str">
            <v>宮城県</v>
          </cell>
          <cell r="D294" t="str">
            <v>黒川郡</v>
          </cell>
          <cell r="E294" t="str">
            <v>大郷町</v>
          </cell>
        </row>
        <row r="295">
          <cell r="A295" t="str">
            <v>宮城県黒川郡大衡村</v>
          </cell>
          <cell r="B295" t="str">
            <v>044245</v>
          </cell>
          <cell r="C295" t="str">
            <v>宮城県</v>
          </cell>
          <cell r="D295" t="str">
            <v>黒川郡</v>
          </cell>
          <cell r="E295" t="str">
            <v>大衡村</v>
          </cell>
        </row>
        <row r="296">
          <cell r="A296" t="str">
            <v>宮城県加美郡色麻町</v>
          </cell>
          <cell r="B296" t="str">
            <v>044440</v>
          </cell>
          <cell r="C296" t="str">
            <v>宮城県</v>
          </cell>
          <cell r="D296" t="str">
            <v>加美郡</v>
          </cell>
          <cell r="E296" t="str">
            <v>色麻町</v>
          </cell>
        </row>
        <row r="297">
          <cell r="A297" t="str">
            <v>宮城県加美郡加美町</v>
          </cell>
          <cell r="B297" t="str">
            <v>044458</v>
          </cell>
          <cell r="C297" t="str">
            <v>宮城県</v>
          </cell>
          <cell r="D297" t="str">
            <v>加美郡</v>
          </cell>
          <cell r="E297" t="str">
            <v>加美町</v>
          </cell>
        </row>
        <row r="298">
          <cell r="A298" t="str">
            <v>宮城県遠田郡涌谷町</v>
          </cell>
          <cell r="B298" t="str">
            <v>045012</v>
          </cell>
          <cell r="C298" t="str">
            <v>宮城県</v>
          </cell>
          <cell r="D298" t="str">
            <v>遠田郡</v>
          </cell>
          <cell r="E298" t="str">
            <v>涌谷町</v>
          </cell>
        </row>
        <row r="299">
          <cell r="A299" t="str">
            <v>宮城県遠田郡美里町</v>
          </cell>
          <cell r="B299" t="str">
            <v>045055</v>
          </cell>
          <cell r="C299" t="str">
            <v>宮城県</v>
          </cell>
          <cell r="D299" t="str">
            <v>遠田郡</v>
          </cell>
          <cell r="E299" t="str">
            <v>美里町</v>
          </cell>
        </row>
        <row r="300">
          <cell r="A300" t="str">
            <v>宮城県牡鹿郡女川町</v>
          </cell>
          <cell r="B300" t="str">
            <v>045811</v>
          </cell>
          <cell r="C300" t="str">
            <v>宮城県</v>
          </cell>
          <cell r="D300" t="str">
            <v>牡鹿郡</v>
          </cell>
          <cell r="E300" t="str">
            <v>女川町</v>
          </cell>
        </row>
        <row r="301">
          <cell r="A301" t="str">
            <v>宮城県本吉郡南三陸町</v>
          </cell>
          <cell r="B301" t="str">
            <v>046060</v>
          </cell>
          <cell r="C301" t="str">
            <v>宮城県</v>
          </cell>
          <cell r="D301" t="str">
            <v>本吉郡</v>
          </cell>
          <cell r="E301" t="str">
            <v>南三陸町</v>
          </cell>
        </row>
        <row r="302">
          <cell r="A302" t="str">
            <v>秋田県秋田市</v>
          </cell>
          <cell r="B302" t="str">
            <v>052019</v>
          </cell>
          <cell r="C302" t="str">
            <v>秋田県</v>
          </cell>
          <cell r="D302" t="str">
            <v>秋田市</v>
          </cell>
        </row>
        <row r="303">
          <cell r="A303" t="str">
            <v>秋田県能代市</v>
          </cell>
          <cell r="B303" t="str">
            <v>052027</v>
          </cell>
          <cell r="C303" t="str">
            <v>秋田県</v>
          </cell>
          <cell r="D303" t="str">
            <v>能代市</v>
          </cell>
        </row>
        <row r="304">
          <cell r="A304" t="str">
            <v>秋田県横手市</v>
          </cell>
          <cell r="B304" t="str">
            <v>052035</v>
          </cell>
          <cell r="C304" t="str">
            <v>秋田県</v>
          </cell>
          <cell r="D304" t="str">
            <v>横手市</v>
          </cell>
        </row>
        <row r="305">
          <cell r="A305" t="str">
            <v>秋田県大館市</v>
          </cell>
          <cell r="B305" t="str">
            <v>052043</v>
          </cell>
          <cell r="C305" t="str">
            <v>秋田県</v>
          </cell>
          <cell r="D305" t="str">
            <v>大館市</v>
          </cell>
        </row>
        <row r="306">
          <cell r="A306" t="str">
            <v>秋田県男鹿市</v>
          </cell>
          <cell r="B306" t="str">
            <v>052060</v>
          </cell>
          <cell r="C306" t="str">
            <v>秋田県</v>
          </cell>
          <cell r="D306" t="str">
            <v>男鹿市</v>
          </cell>
        </row>
        <row r="307">
          <cell r="A307" t="str">
            <v>秋田県湯沢市</v>
          </cell>
          <cell r="B307" t="str">
            <v>052078</v>
          </cell>
          <cell r="C307" t="str">
            <v>秋田県</v>
          </cell>
          <cell r="D307" t="str">
            <v>湯沢市</v>
          </cell>
        </row>
        <row r="308">
          <cell r="A308" t="str">
            <v>秋田県鹿角市</v>
          </cell>
          <cell r="B308" t="str">
            <v>052094</v>
          </cell>
          <cell r="C308" t="str">
            <v>秋田県</v>
          </cell>
          <cell r="D308" t="str">
            <v>鹿角市</v>
          </cell>
        </row>
        <row r="309">
          <cell r="A309" t="str">
            <v>秋田県由利本荘市</v>
          </cell>
          <cell r="B309" t="str">
            <v>052108</v>
          </cell>
          <cell r="C309" t="str">
            <v>秋田県</v>
          </cell>
          <cell r="D309" t="str">
            <v>由利本荘市</v>
          </cell>
        </row>
        <row r="310">
          <cell r="A310" t="str">
            <v>秋田県潟上市</v>
          </cell>
          <cell r="B310" t="str">
            <v>052116</v>
          </cell>
          <cell r="C310" t="str">
            <v>秋田県</v>
          </cell>
          <cell r="D310" t="str">
            <v>潟上市</v>
          </cell>
        </row>
        <row r="311">
          <cell r="A311" t="str">
            <v>秋田県大仙市</v>
          </cell>
          <cell r="B311" t="str">
            <v>052124</v>
          </cell>
          <cell r="C311" t="str">
            <v>秋田県</v>
          </cell>
          <cell r="D311" t="str">
            <v>大仙市</v>
          </cell>
        </row>
        <row r="312">
          <cell r="A312" t="str">
            <v>秋田県北秋田市</v>
          </cell>
          <cell r="B312" t="str">
            <v>052132</v>
          </cell>
          <cell r="C312" t="str">
            <v>秋田県</v>
          </cell>
          <cell r="D312" t="str">
            <v>北秋田市</v>
          </cell>
        </row>
        <row r="313">
          <cell r="A313" t="str">
            <v>秋田県にかほ市</v>
          </cell>
          <cell r="B313" t="str">
            <v>052141</v>
          </cell>
          <cell r="C313" t="str">
            <v>秋田県</v>
          </cell>
          <cell r="D313" t="str">
            <v>にかほ市</v>
          </cell>
        </row>
        <row r="314">
          <cell r="A314" t="str">
            <v>秋田県仙北市</v>
          </cell>
          <cell r="B314" t="str">
            <v>052159</v>
          </cell>
          <cell r="C314" t="str">
            <v>秋田県</v>
          </cell>
          <cell r="D314" t="str">
            <v>仙北市</v>
          </cell>
        </row>
        <row r="315">
          <cell r="A315" t="str">
            <v>秋田県鹿角郡小坂町</v>
          </cell>
          <cell r="B315" t="str">
            <v>053031</v>
          </cell>
          <cell r="C315" t="str">
            <v>秋田県</v>
          </cell>
          <cell r="D315" t="str">
            <v>鹿角郡</v>
          </cell>
          <cell r="E315" t="str">
            <v>小坂町</v>
          </cell>
        </row>
        <row r="316">
          <cell r="A316" t="str">
            <v>秋田県北秋田郡上小阿仁村</v>
          </cell>
          <cell r="B316" t="str">
            <v>053279</v>
          </cell>
          <cell r="C316" t="str">
            <v>秋田県</v>
          </cell>
          <cell r="D316" t="str">
            <v>北秋田郡</v>
          </cell>
          <cell r="E316" t="str">
            <v>上小阿仁村</v>
          </cell>
        </row>
        <row r="317">
          <cell r="A317" t="str">
            <v>秋田県山本郡藤里町</v>
          </cell>
          <cell r="B317" t="str">
            <v>053465</v>
          </cell>
          <cell r="C317" t="str">
            <v>秋田県</v>
          </cell>
          <cell r="D317" t="str">
            <v>山本郡</v>
          </cell>
          <cell r="E317" t="str">
            <v>藤里町</v>
          </cell>
        </row>
        <row r="318">
          <cell r="A318" t="str">
            <v>秋田県山本郡三種町</v>
          </cell>
          <cell r="B318" t="str">
            <v>053481</v>
          </cell>
          <cell r="C318" t="str">
            <v>秋田県</v>
          </cell>
          <cell r="D318" t="str">
            <v>山本郡</v>
          </cell>
          <cell r="E318" t="str">
            <v>三種町</v>
          </cell>
        </row>
        <row r="319">
          <cell r="A319" t="str">
            <v>秋田県山本郡八峰町</v>
          </cell>
          <cell r="B319" t="str">
            <v>053490</v>
          </cell>
          <cell r="C319" t="str">
            <v>秋田県</v>
          </cell>
          <cell r="D319" t="str">
            <v>山本郡</v>
          </cell>
          <cell r="E319" t="str">
            <v>八峰町</v>
          </cell>
        </row>
        <row r="320">
          <cell r="A320" t="str">
            <v>秋田県南秋田郡五城目町</v>
          </cell>
          <cell r="B320" t="str">
            <v>053619</v>
          </cell>
          <cell r="C320" t="str">
            <v>秋田県</v>
          </cell>
          <cell r="D320" t="str">
            <v>南秋田郡</v>
          </cell>
          <cell r="E320" t="str">
            <v>五城目町</v>
          </cell>
        </row>
        <row r="321">
          <cell r="A321" t="str">
            <v>秋田県南秋田郡八郎潟町</v>
          </cell>
          <cell r="B321" t="str">
            <v>053635</v>
          </cell>
          <cell r="C321" t="str">
            <v>秋田県</v>
          </cell>
          <cell r="D321" t="str">
            <v>南秋田郡</v>
          </cell>
          <cell r="E321" t="str">
            <v>八郎潟町</v>
          </cell>
        </row>
        <row r="322">
          <cell r="A322" t="str">
            <v>秋田県南秋田郡井川町</v>
          </cell>
          <cell r="B322" t="str">
            <v>053660</v>
          </cell>
          <cell r="C322" t="str">
            <v>秋田県</v>
          </cell>
          <cell r="D322" t="str">
            <v>南秋田郡</v>
          </cell>
          <cell r="E322" t="str">
            <v>井川町</v>
          </cell>
        </row>
        <row r="323">
          <cell r="A323" t="str">
            <v>秋田県南秋田郡大潟村</v>
          </cell>
          <cell r="B323" t="str">
            <v>053686</v>
          </cell>
          <cell r="C323" t="str">
            <v>秋田県</v>
          </cell>
          <cell r="D323" t="str">
            <v>南秋田郡</v>
          </cell>
          <cell r="E323" t="str">
            <v>大潟村</v>
          </cell>
        </row>
        <row r="324">
          <cell r="A324" t="str">
            <v>秋田県仙北郡美郷町</v>
          </cell>
          <cell r="B324" t="str">
            <v>054348</v>
          </cell>
          <cell r="C324" t="str">
            <v>秋田県</v>
          </cell>
          <cell r="D324" t="str">
            <v>仙北郡</v>
          </cell>
          <cell r="E324" t="str">
            <v>美郷町</v>
          </cell>
        </row>
        <row r="325">
          <cell r="A325" t="str">
            <v>秋田県雄勝郡羽後町</v>
          </cell>
          <cell r="B325" t="str">
            <v>054631</v>
          </cell>
          <cell r="C325" t="str">
            <v>秋田県</v>
          </cell>
          <cell r="D325" t="str">
            <v>雄勝郡</v>
          </cell>
          <cell r="E325" t="str">
            <v>羽後町</v>
          </cell>
        </row>
        <row r="326">
          <cell r="A326" t="str">
            <v>秋田県雄勝郡東成瀬村</v>
          </cell>
          <cell r="B326" t="str">
            <v>054640</v>
          </cell>
          <cell r="C326" t="str">
            <v>秋田県</v>
          </cell>
          <cell r="D326" t="str">
            <v>雄勝郡</v>
          </cell>
          <cell r="E326" t="str">
            <v>東成瀬村</v>
          </cell>
        </row>
        <row r="327">
          <cell r="A327" t="str">
            <v>山形県山形市</v>
          </cell>
          <cell r="B327" t="str">
            <v>062014</v>
          </cell>
          <cell r="C327" t="str">
            <v>山形県</v>
          </cell>
          <cell r="D327" t="str">
            <v>山形市</v>
          </cell>
        </row>
        <row r="328">
          <cell r="A328" t="str">
            <v>山形県米沢市</v>
          </cell>
          <cell r="B328" t="str">
            <v>062022</v>
          </cell>
          <cell r="C328" t="str">
            <v>山形県</v>
          </cell>
          <cell r="D328" t="str">
            <v>米沢市</v>
          </cell>
        </row>
        <row r="329">
          <cell r="A329" t="str">
            <v>山形県鶴岡市</v>
          </cell>
          <cell r="B329" t="str">
            <v>062031</v>
          </cell>
          <cell r="C329" t="str">
            <v>山形県</v>
          </cell>
          <cell r="D329" t="str">
            <v>鶴岡市</v>
          </cell>
        </row>
        <row r="330">
          <cell r="A330" t="str">
            <v>山形県酒田市</v>
          </cell>
          <cell r="B330" t="str">
            <v>062049</v>
          </cell>
          <cell r="C330" t="str">
            <v>山形県</v>
          </cell>
          <cell r="D330" t="str">
            <v>酒田市</v>
          </cell>
        </row>
        <row r="331">
          <cell r="A331" t="str">
            <v>山形県新庄市</v>
          </cell>
          <cell r="B331" t="str">
            <v>062057</v>
          </cell>
          <cell r="C331" t="str">
            <v>山形県</v>
          </cell>
          <cell r="D331" t="str">
            <v>新庄市</v>
          </cell>
        </row>
        <row r="332">
          <cell r="A332" t="str">
            <v>山形県寒河江市</v>
          </cell>
          <cell r="B332" t="str">
            <v>062065</v>
          </cell>
          <cell r="C332" t="str">
            <v>山形県</v>
          </cell>
          <cell r="D332" t="str">
            <v>寒河江市</v>
          </cell>
        </row>
        <row r="333">
          <cell r="A333" t="str">
            <v>山形県上山市</v>
          </cell>
          <cell r="B333" t="str">
            <v>062073</v>
          </cell>
          <cell r="C333" t="str">
            <v>山形県</v>
          </cell>
          <cell r="D333" t="str">
            <v>上山市</v>
          </cell>
        </row>
        <row r="334">
          <cell r="A334" t="str">
            <v>山形県村山市</v>
          </cell>
          <cell r="B334" t="str">
            <v>062081</v>
          </cell>
          <cell r="C334" t="str">
            <v>山形県</v>
          </cell>
          <cell r="D334" t="str">
            <v>村山市</v>
          </cell>
        </row>
        <row r="335">
          <cell r="A335" t="str">
            <v>山形県長井市</v>
          </cell>
          <cell r="B335" t="str">
            <v>062090</v>
          </cell>
          <cell r="C335" t="str">
            <v>山形県</v>
          </cell>
          <cell r="D335" t="str">
            <v>長井市</v>
          </cell>
        </row>
        <row r="336">
          <cell r="A336" t="str">
            <v>山形県天童市</v>
          </cell>
          <cell r="B336" t="str">
            <v>062103</v>
          </cell>
          <cell r="C336" t="str">
            <v>山形県</v>
          </cell>
          <cell r="D336" t="str">
            <v>天童市</v>
          </cell>
        </row>
        <row r="337">
          <cell r="A337" t="str">
            <v>山形県東根市</v>
          </cell>
          <cell r="B337" t="str">
            <v>062111</v>
          </cell>
          <cell r="C337" t="str">
            <v>山形県</v>
          </cell>
          <cell r="D337" t="str">
            <v>東根市</v>
          </cell>
        </row>
        <row r="338">
          <cell r="A338" t="str">
            <v>山形県尾花沢市</v>
          </cell>
          <cell r="B338" t="str">
            <v>062120</v>
          </cell>
          <cell r="C338" t="str">
            <v>山形県</v>
          </cell>
          <cell r="D338" t="str">
            <v>尾花沢市</v>
          </cell>
        </row>
        <row r="339">
          <cell r="A339" t="str">
            <v>山形県南陽市</v>
          </cell>
          <cell r="B339" t="str">
            <v>062138</v>
          </cell>
          <cell r="C339" t="str">
            <v>山形県</v>
          </cell>
          <cell r="D339" t="str">
            <v>南陽市</v>
          </cell>
        </row>
        <row r="340">
          <cell r="A340" t="str">
            <v>山形県東村山郡山辺町</v>
          </cell>
          <cell r="B340" t="str">
            <v>063011</v>
          </cell>
          <cell r="C340" t="str">
            <v>山形県</v>
          </cell>
          <cell r="D340" t="str">
            <v>東村山郡</v>
          </cell>
          <cell r="E340" t="str">
            <v>山辺町</v>
          </cell>
        </row>
        <row r="341">
          <cell r="A341" t="str">
            <v>山形県東村山郡中山町</v>
          </cell>
          <cell r="B341" t="str">
            <v>063029</v>
          </cell>
          <cell r="C341" t="str">
            <v>山形県</v>
          </cell>
          <cell r="D341" t="str">
            <v>東村山郡</v>
          </cell>
          <cell r="E341" t="str">
            <v>中山町</v>
          </cell>
        </row>
        <row r="342">
          <cell r="A342" t="str">
            <v>山形県西村山郡河北町</v>
          </cell>
          <cell r="B342" t="str">
            <v>063215</v>
          </cell>
          <cell r="C342" t="str">
            <v>山形県</v>
          </cell>
          <cell r="D342" t="str">
            <v>西村山郡</v>
          </cell>
          <cell r="E342" t="str">
            <v>河北町</v>
          </cell>
        </row>
        <row r="343">
          <cell r="A343" t="str">
            <v>山形県西村山郡西川町</v>
          </cell>
          <cell r="B343" t="str">
            <v>063223</v>
          </cell>
          <cell r="C343" t="str">
            <v>山形県</v>
          </cell>
          <cell r="D343" t="str">
            <v>西村山郡</v>
          </cell>
          <cell r="E343" t="str">
            <v>西川町</v>
          </cell>
        </row>
        <row r="344">
          <cell r="A344" t="str">
            <v>山形県西村山郡朝日町</v>
          </cell>
          <cell r="B344" t="str">
            <v>063231</v>
          </cell>
          <cell r="C344" t="str">
            <v>山形県</v>
          </cell>
          <cell r="D344" t="str">
            <v>西村山郡</v>
          </cell>
          <cell r="E344" t="str">
            <v>朝日町</v>
          </cell>
        </row>
        <row r="345">
          <cell r="A345" t="str">
            <v>山形県西村山郡大江町</v>
          </cell>
          <cell r="B345" t="str">
            <v>063240</v>
          </cell>
          <cell r="C345" t="str">
            <v>山形県</v>
          </cell>
          <cell r="D345" t="str">
            <v>西村山郡</v>
          </cell>
          <cell r="E345" t="str">
            <v>大江町</v>
          </cell>
        </row>
        <row r="346">
          <cell r="A346" t="str">
            <v>山形県北村山郡大石田町</v>
          </cell>
          <cell r="B346" t="str">
            <v>063410</v>
          </cell>
          <cell r="C346" t="str">
            <v>山形県</v>
          </cell>
          <cell r="D346" t="str">
            <v>北村山郡</v>
          </cell>
          <cell r="E346" t="str">
            <v>大石田町</v>
          </cell>
        </row>
        <row r="347">
          <cell r="A347" t="str">
            <v>山形県最上郡金山町</v>
          </cell>
          <cell r="B347" t="str">
            <v>063614</v>
          </cell>
          <cell r="C347" t="str">
            <v>山形県</v>
          </cell>
          <cell r="D347" t="str">
            <v>最上郡</v>
          </cell>
          <cell r="E347" t="str">
            <v>金山町</v>
          </cell>
        </row>
        <row r="348">
          <cell r="A348" t="str">
            <v>山形県最上郡最上町</v>
          </cell>
          <cell r="B348" t="str">
            <v>063622</v>
          </cell>
          <cell r="C348" t="str">
            <v>山形県</v>
          </cell>
          <cell r="D348" t="str">
            <v>最上郡</v>
          </cell>
          <cell r="E348" t="str">
            <v>最上町</v>
          </cell>
        </row>
        <row r="349">
          <cell r="A349" t="str">
            <v>山形県最上郡舟形町</v>
          </cell>
          <cell r="B349" t="str">
            <v>063631</v>
          </cell>
          <cell r="C349" t="str">
            <v>山形県</v>
          </cell>
          <cell r="D349" t="str">
            <v>最上郡</v>
          </cell>
          <cell r="E349" t="str">
            <v>舟形町</v>
          </cell>
        </row>
        <row r="350">
          <cell r="A350" t="str">
            <v>山形県最上郡真室川町</v>
          </cell>
          <cell r="B350" t="str">
            <v>063649</v>
          </cell>
          <cell r="C350" t="str">
            <v>山形県</v>
          </cell>
          <cell r="D350" t="str">
            <v>最上郡</v>
          </cell>
          <cell r="E350" t="str">
            <v>真室川町</v>
          </cell>
        </row>
        <row r="351">
          <cell r="A351" t="str">
            <v>山形県最上郡大蔵村</v>
          </cell>
          <cell r="B351" t="str">
            <v>063657</v>
          </cell>
          <cell r="C351" t="str">
            <v>山形県</v>
          </cell>
          <cell r="D351" t="str">
            <v>最上郡</v>
          </cell>
          <cell r="E351" t="str">
            <v>大蔵村</v>
          </cell>
        </row>
        <row r="352">
          <cell r="A352" t="str">
            <v>山形県最上郡鮭川村</v>
          </cell>
          <cell r="B352" t="str">
            <v>063665</v>
          </cell>
          <cell r="C352" t="str">
            <v>山形県</v>
          </cell>
          <cell r="D352" t="str">
            <v>最上郡</v>
          </cell>
          <cell r="E352" t="str">
            <v>鮭川村</v>
          </cell>
        </row>
        <row r="353">
          <cell r="A353" t="str">
            <v>山形県最上郡戸沢村</v>
          </cell>
          <cell r="B353" t="str">
            <v>063673</v>
          </cell>
          <cell r="C353" t="str">
            <v>山形県</v>
          </cell>
          <cell r="D353" t="str">
            <v>最上郡</v>
          </cell>
          <cell r="E353" t="str">
            <v>戸沢村</v>
          </cell>
        </row>
        <row r="354">
          <cell r="A354" t="str">
            <v>山形県東置賜郡高畠町</v>
          </cell>
          <cell r="B354" t="str">
            <v>063819</v>
          </cell>
          <cell r="C354" t="str">
            <v>山形県</v>
          </cell>
          <cell r="D354" t="str">
            <v>東置賜郡</v>
          </cell>
          <cell r="E354" t="str">
            <v>高畠町</v>
          </cell>
        </row>
        <row r="355">
          <cell r="A355" t="str">
            <v>山形県東置賜郡川西町</v>
          </cell>
          <cell r="B355" t="str">
            <v>063827</v>
          </cell>
          <cell r="C355" t="str">
            <v>山形県</v>
          </cell>
          <cell r="D355" t="str">
            <v>東置賜郡</v>
          </cell>
          <cell r="E355" t="str">
            <v>川西町</v>
          </cell>
        </row>
        <row r="356">
          <cell r="A356" t="str">
            <v>山形県西置賜郡小国町</v>
          </cell>
          <cell r="B356" t="str">
            <v>064017</v>
          </cell>
          <cell r="C356" t="str">
            <v>山形県</v>
          </cell>
          <cell r="D356" t="str">
            <v>西置賜郡</v>
          </cell>
          <cell r="E356" t="str">
            <v>小国町</v>
          </cell>
        </row>
        <row r="357">
          <cell r="A357" t="str">
            <v>山形県西置賜郡白鷹町</v>
          </cell>
          <cell r="B357" t="str">
            <v>064025</v>
          </cell>
          <cell r="C357" t="str">
            <v>山形県</v>
          </cell>
          <cell r="D357" t="str">
            <v>西置賜郡</v>
          </cell>
          <cell r="E357" t="str">
            <v>白鷹町</v>
          </cell>
        </row>
        <row r="358">
          <cell r="A358" t="str">
            <v>山形県西置賜郡飯豊町</v>
          </cell>
          <cell r="B358" t="str">
            <v>064033</v>
          </cell>
          <cell r="C358" t="str">
            <v>山形県</v>
          </cell>
          <cell r="D358" t="str">
            <v>西置賜郡</v>
          </cell>
          <cell r="E358" t="str">
            <v>飯豊町</v>
          </cell>
        </row>
        <row r="359">
          <cell r="A359" t="str">
            <v>山形県東田川郡三川町</v>
          </cell>
          <cell r="B359" t="str">
            <v>064262</v>
          </cell>
          <cell r="C359" t="str">
            <v>山形県</v>
          </cell>
          <cell r="D359" t="str">
            <v>東田川郡</v>
          </cell>
          <cell r="E359" t="str">
            <v>三川町</v>
          </cell>
        </row>
        <row r="360">
          <cell r="A360" t="str">
            <v>山形県東田川郡庄内町</v>
          </cell>
          <cell r="B360" t="str">
            <v>064289</v>
          </cell>
          <cell r="C360" t="str">
            <v>山形県</v>
          </cell>
          <cell r="D360" t="str">
            <v>東田川郡</v>
          </cell>
          <cell r="E360" t="str">
            <v>庄内町</v>
          </cell>
        </row>
        <row r="361">
          <cell r="A361" t="str">
            <v>山形県飽海郡遊佐町</v>
          </cell>
          <cell r="B361" t="str">
            <v>064611</v>
          </cell>
          <cell r="C361" t="str">
            <v>山形県</v>
          </cell>
          <cell r="D361" t="str">
            <v>飽海郡</v>
          </cell>
          <cell r="E361" t="str">
            <v>遊佐町</v>
          </cell>
        </row>
        <row r="362">
          <cell r="A362" t="str">
            <v>福島県福島市</v>
          </cell>
          <cell r="B362" t="str">
            <v>072010</v>
          </cell>
          <cell r="C362" t="str">
            <v>福島県</v>
          </cell>
          <cell r="D362" t="str">
            <v>福島市</v>
          </cell>
        </row>
        <row r="363">
          <cell r="A363" t="str">
            <v>福島県会津若松市</v>
          </cell>
          <cell r="B363" t="str">
            <v>072028</v>
          </cell>
          <cell r="C363" t="str">
            <v>福島県</v>
          </cell>
          <cell r="D363" t="str">
            <v>会津若松市</v>
          </cell>
        </row>
        <row r="364">
          <cell r="A364" t="str">
            <v>福島県郡山市</v>
          </cell>
          <cell r="B364" t="str">
            <v>072036</v>
          </cell>
          <cell r="C364" t="str">
            <v>福島県</v>
          </cell>
          <cell r="D364" t="str">
            <v>郡山市</v>
          </cell>
        </row>
        <row r="365">
          <cell r="A365" t="str">
            <v>福島県いわき市</v>
          </cell>
          <cell r="B365" t="str">
            <v>072044</v>
          </cell>
          <cell r="C365" t="str">
            <v>福島県</v>
          </cell>
          <cell r="D365" t="str">
            <v>いわき市</v>
          </cell>
        </row>
        <row r="366">
          <cell r="A366" t="str">
            <v>福島県白河市</v>
          </cell>
          <cell r="B366" t="str">
            <v>072052</v>
          </cell>
          <cell r="C366" t="str">
            <v>福島県</v>
          </cell>
          <cell r="D366" t="str">
            <v>白河市</v>
          </cell>
        </row>
        <row r="367">
          <cell r="A367" t="str">
            <v>福島県須賀川市</v>
          </cell>
          <cell r="B367" t="str">
            <v>072079</v>
          </cell>
          <cell r="C367" t="str">
            <v>福島県</v>
          </cell>
          <cell r="D367" t="str">
            <v>須賀川市</v>
          </cell>
        </row>
        <row r="368">
          <cell r="A368" t="str">
            <v>福島県喜多方市</v>
          </cell>
          <cell r="B368" t="str">
            <v>072087</v>
          </cell>
          <cell r="C368" t="str">
            <v>福島県</v>
          </cell>
          <cell r="D368" t="str">
            <v>喜多方市</v>
          </cell>
        </row>
        <row r="369">
          <cell r="A369" t="str">
            <v>福島県相馬市</v>
          </cell>
          <cell r="B369" t="str">
            <v>072095</v>
          </cell>
          <cell r="C369" t="str">
            <v>福島県</v>
          </cell>
          <cell r="D369" t="str">
            <v>相馬市</v>
          </cell>
        </row>
        <row r="370">
          <cell r="A370" t="str">
            <v>福島県二本松市</v>
          </cell>
          <cell r="B370" t="str">
            <v>072109</v>
          </cell>
          <cell r="C370" t="str">
            <v>福島県</v>
          </cell>
          <cell r="D370" t="str">
            <v>二本松市</v>
          </cell>
        </row>
        <row r="371">
          <cell r="A371" t="str">
            <v>福島県田村市</v>
          </cell>
          <cell r="B371" t="str">
            <v>072117</v>
          </cell>
          <cell r="C371" t="str">
            <v>福島県</v>
          </cell>
          <cell r="D371" t="str">
            <v>田村市</v>
          </cell>
        </row>
        <row r="372">
          <cell r="A372" t="str">
            <v>福島県南相馬市</v>
          </cell>
          <cell r="B372" t="str">
            <v>072125</v>
          </cell>
          <cell r="C372" t="str">
            <v>福島県</v>
          </cell>
          <cell r="D372" t="str">
            <v>南相馬市</v>
          </cell>
        </row>
        <row r="373">
          <cell r="A373" t="str">
            <v>福島県伊達市</v>
          </cell>
          <cell r="B373" t="str">
            <v>072133</v>
          </cell>
          <cell r="C373" t="str">
            <v>福島県</v>
          </cell>
          <cell r="D373" t="str">
            <v>伊達市</v>
          </cell>
        </row>
        <row r="374">
          <cell r="A374" t="str">
            <v>福島県本宮市</v>
          </cell>
          <cell r="B374" t="str">
            <v>072141</v>
          </cell>
          <cell r="C374" t="str">
            <v>福島県</v>
          </cell>
          <cell r="D374" t="str">
            <v>本宮市</v>
          </cell>
        </row>
        <row r="375">
          <cell r="A375" t="str">
            <v>福島県伊達郡桑折町</v>
          </cell>
          <cell r="B375" t="str">
            <v>073016</v>
          </cell>
          <cell r="C375" t="str">
            <v>福島県</v>
          </cell>
          <cell r="D375" t="str">
            <v>伊達郡</v>
          </cell>
          <cell r="E375" t="str">
            <v>桑折町</v>
          </cell>
        </row>
        <row r="376">
          <cell r="A376" t="str">
            <v>福島県伊達郡国見町</v>
          </cell>
          <cell r="B376" t="str">
            <v>073032</v>
          </cell>
          <cell r="C376" t="str">
            <v>福島県</v>
          </cell>
          <cell r="D376" t="str">
            <v>伊達郡</v>
          </cell>
          <cell r="E376" t="str">
            <v>国見町</v>
          </cell>
        </row>
        <row r="377">
          <cell r="A377" t="str">
            <v>福島県伊達郡川俣町</v>
          </cell>
          <cell r="B377" t="str">
            <v>073083</v>
          </cell>
          <cell r="C377" t="str">
            <v>福島県</v>
          </cell>
          <cell r="D377" t="str">
            <v>伊達郡</v>
          </cell>
          <cell r="E377" t="str">
            <v>川俣町</v>
          </cell>
        </row>
        <row r="378">
          <cell r="A378" t="str">
            <v>福島県安達郡大玉村</v>
          </cell>
          <cell r="B378" t="str">
            <v>073229</v>
          </cell>
          <cell r="C378" t="str">
            <v>福島県</v>
          </cell>
          <cell r="D378" t="str">
            <v>安達郡</v>
          </cell>
          <cell r="E378" t="str">
            <v>大玉村</v>
          </cell>
        </row>
        <row r="379">
          <cell r="A379" t="str">
            <v>福島県岩瀬郡鏡石町</v>
          </cell>
          <cell r="B379" t="str">
            <v>073423</v>
          </cell>
          <cell r="C379" t="str">
            <v>福島県</v>
          </cell>
          <cell r="D379" t="str">
            <v>岩瀬郡</v>
          </cell>
          <cell r="E379" t="str">
            <v>鏡石町</v>
          </cell>
        </row>
        <row r="380">
          <cell r="A380" t="str">
            <v>福島県岩瀬郡天栄村</v>
          </cell>
          <cell r="B380" t="str">
            <v>073440</v>
          </cell>
          <cell r="C380" t="str">
            <v>福島県</v>
          </cell>
          <cell r="D380" t="str">
            <v>岩瀬郡</v>
          </cell>
          <cell r="E380" t="str">
            <v>天栄村</v>
          </cell>
        </row>
        <row r="381">
          <cell r="A381" t="str">
            <v>福島県南会津郡下郷町</v>
          </cell>
          <cell r="B381" t="str">
            <v>073628</v>
          </cell>
          <cell r="C381" t="str">
            <v>福島県</v>
          </cell>
          <cell r="D381" t="str">
            <v>南会津郡</v>
          </cell>
          <cell r="E381" t="str">
            <v>下郷町</v>
          </cell>
        </row>
        <row r="382">
          <cell r="A382" t="str">
            <v>福島県南会津郡檜枝岐村</v>
          </cell>
          <cell r="B382" t="str">
            <v>073644</v>
          </cell>
          <cell r="C382" t="str">
            <v>福島県</v>
          </cell>
          <cell r="D382" t="str">
            <v>南会津郡</v>
          </cell>
          <cell r="E382" t="str">
            <v>檜枝岐村</v>
          </cell>
        </row>
        <row r="383">
          <cell r="A383" t="str">
            <v>福島県南会津郡只見町</v>
          </cell>
          <cell r="B383" t="str">
            <v>073679</v>
          </cell>
          <cell r="C383" t="str">
            <v>福島県</v>
          </cell>
          <cell r="D383" t="str">
            <v>南会津郡</v>
          </cell>
          <cell r="E383" t="str">
            <v>只見町</v>
          </cell>
        </row>
        <row r="384">
          <cell r="A384" t="str">
            <v>福島県南会津郡南会津町</v>
          </cell>
          <cell r="B384" t="str">
            <v>073687</v>
          </cell>
          <cell r="C384" t="str">
            <v>福島県</v>
          </cell>
          <cell r="D384" t="str">
            <v>南会津郡</v>
          </cell>
          <cell r="E384" t="str">
            <v>南会津町</v>
          </cell>
        </row>
        <row r="385">
          <cell r="A385" t="str">
            <v>福島県耶麻郡北塩原村</v>
          </cell>
          <cell r="B385" t="str">
            <v>074021</v>
          </cell>
          <cell r="C385" t="str">
            <v>福島県</v>
          </cell>
          <cell r="D385" t="str">
            <v>耶麻郡</v>
          </cell>
          <cell r="E385" t="str">
            <v>北塩原村</v>
          </cell>
        </row>
        <row r="386">
          <cell r="A386" t="str">
            <v>福島県耶麻郡西会津町</v>
          </cell>
          <cell r="B386" t="str">
            <v>074055</v>
          </cell>
          <cell r="C386" t="str">
            <v>福島県</v>
          </cell>
          <cell r="D386" t="str">
            <v>耶麻郡</v>
          </cell>
          <cell r="E386" t="str">
            <v>西会津町</v>
          </cell>
        </row>
        <row r="387">
          <cell r="A387" t="str">
            <v>福島県耶麻郡磐梯町</v>
          </cell>
          <cell r="B387" t="str">
            <v>074071</v>
          </cell>
          <cell r="C387" t="str">
            <v>福島県</v>
          </cell>
          <cell r="D387" t="str">
            <v>耶麻郡</v>
          </cell>
          <cell r="E387" t="str">
            <v>磐梯町</v>
          </cell>
        </row>
        <row r="388">
          <cell r="A388" t="str">
            <v>福島県耶麻郡猪苗代町</v>
          </cell>
          <cell r="B388" t="str">
            <v>074080</v>
          </cell>
          <cell r="C388" t="str">
            <v>福島県</v>
          </cell>
          <cell r="D388" t="str">
            <v>耶麻郡</v>
          </cell>
          <cell r="E388" t="str">
            <v>猪苗代町</v>
          </cell>
        </row>
        <row r="389">
          <cell r="A389" t="str">
            <v>福島県河沼郡会津坂下町</v>
          </cell>
          <cell r="B389" t="str">
            <v>074217</v>
          </cell>
          <cell r="C389" t="str">
            <v>福島県</v>
          </cell>
          <cell r="D389" t="str">
            <v>河沼郡</v>
          </cell>
          <cell r="E389" t="str">
            <v>会津坂下町</v>
          </cell>
        </row>
        <row r="390">
          <cell r="A390" t="str">
            <v>福島県河沼郡湯川村</v>
          </cell>
          <cell r="B390" t="str">
            <v>074225</v>
          </cell>
          <cell r="C390" t="str">
            <v>福島県</v>
          </cell>
          <cell r="D390" t="str">
            <v>河沼郡</v>
          </cell>
          <cell r="E390" t="str">
            <v>湯川村</v>
          </cell>
        </row>
        <row r="391">
          <cell r="A391" t="str">
            <v>福島県河沼郡柳津町</v>
          </cell>
          <cell r="B391" t="str">
            <v>074233</v>
          </cell>
          <cell r="C391" t="str">
            <v>福島県</v>
          </cell>
          <cell r="D391" t="str">
            <v>河沼郡</v>
          </cell>
          <cell r="E391" t="str">
            <v>柳津町</v>
          </cell>
        </row>
        <row r="392">
          <cell r="A392" t="str">
            <v>福島県大沼郡三島町</v>
          </cell>
          <cell r="B392" t="str">
            <v>074446</v>
          </cell>
          <cell r="C392" t="str">
            <v>福島県</v>
          </cell>
          <cell r="D392" t="str">
            <v>大沼郡</v>
          </cell>
          <cell r="E392" t="str">
            <v>三島町</v>
          </cell>
        </row>
        <row r="393">
          <cell r="A393" t="str">
            <v>福島県大沼郡金山町</v>
          </cell>
          <cell r="B393" t="str">
            <v>074454</v>
          </cell>
          <cell r="C393" t="str">
            <v>福島県</v>
          </cell>
          <cell r="D393" t="str">
            <v>大沼郡</v>
          </cell>
          <cell r="E393" t="str">
            <v>金山町</v>
          </cell>
        </row>
        <row r="394">
          <cell r="A394" t="str">
            <v>福島県大沼郡昭和村</v>
          </cell>
          <cell r="B394" t="str">
            <v>074462</v>
          </cell>
          <cell r="C394" t="str">
            <v>福島県</v>
          </cell>
          <cell r="D394" t="str">
            <v>大沼郡</v>
          </cell>
          <cell r="E394" t="str">
            <v>昭和村</v>
          </cell>
        </row>
        <row r="395">
          <cell r="A395" t="str">
            <v>福島県大沼郡会津美里町</v>
          </cell>
          <cell r="B395" t="str">
            <v>074471</v>
          </cell>
          <cell r="C395" t="str">
            <v>福島県</v>
          </cell>
          <cell r="D395" t="str">
            <v>大沼郡</v>
          </cell>
          <cell r="E395" t="str">
            <v>会津美里町</v>
          </cell>
        </row>
        <row r="396">
          <cell r="A396" t="str">
            <v>福島県西白河郡西郷村</v>
          </cell>
          <cell r="B396" t="str">
            <v>074616</v>
          </cell>
          <cell r="C396" t="str">
            <v>福島県</v>
          </cell>
          <cell r="D396" t="str">
            <v>西白河郡</v>
          </cell>
          <cell r="E396" t="str">
            <v>西郷村</v>
          </cell>
        </row>
        <row r="397">
          <cell r="A397" t="str">
            <v>福島県西白河郡泉崎村</v>
          </cell>
          <cell r="B397" t="str">
            <v>074641</v>
          </cell>
          <cell r="C397" t="str">
            <v>福島県</v>
          </cell>
          <cell r="D397" t="str">
            <v>西白河郡</v>
          </cell>
          <cell r="E397" t="str">
            <v>泉崎村</v>
          </cell>
        </row>
        <row r="398">
          <cell r="A398" t="str">
            <v>福島県西白河郡中島村</v>
          </cell>
          <cell r="B398" t="str">
            <v>074659</v>
          </cell>
          <cell r="C398" t="str">
            <v>福島県</v>
          </cell>
          <cell r="D398" t="str">
            <v>西白河郡</v>
          </cell>
          <cell r="E398" t="str">
            <v>中島村</v>
          </cell>
        </row>
        <row r="399">
          <cell r="A399" t="str">
            <v>福島県西白河郡矢吹町</v>
          </cell>
          <cell r="B399" t="str">
            <v>074667</v>
          </cell>
          <cell r="C399" t="str">
            <v>福島県</v>
          </cell>
          <cell r="D399" t="str">
            <v>西白河郡</v>
          </cell>
          <cell r="E399" t="str">
            <v>矢吹町</v>
          </cell>
        </row>
        <row r="400">
          <cell r="A400" t="str">
            <v>福島県東白川郡棚倉町</v>
          </cell>
          <cell r="B400" t="str">
            <v>074811</v>
          </cell>
          <cell r="C400" t="str">
            <v>福島県</v>
          </cell>
          <cell r="D400" t="str">
            <v>東白川郡</v>
          </cell>
          <cell r="E400" t="str">
            <v>棚倉町</v>
          </cell>
        </row>
        <row r="401">
          <cell r="A401" t="str">
            <v>福島県東白川郡矢祭町</v>
          </cell>
          <cell r="B401" t="str">
            <v>074829</v>
          </cell>
          <cell r="C401" t="str">
            <v>福島県</v>
          </cell>
          <cell r="D401" t="str">
            <v>東白川郡</v>
          </cell>
          <cell r="E401" t="str">
            <v>矢祭町</v>
          </cell>
        </row>
        <row r="402">
          <cell r="A402" t="str">
            <v>福島県東白川郡塙町</v>
          </cell>
          <cell r="B402" t="str">
            <v>074837</v>
          </cell>
          <cell r="C402" t="str">
            <v>福島県</v>
          </cell>
          <cell r="D402" t="str">
            <v>東白川郡</v>
          </cell>
          <cell r="E402" t="str">
            <v>塙町</v>
          </cell>
        </row>
        <row r="403">
          <cell r="A403" t="str">
            <v>福島県東白川郡鮫川村</v>
          </cell>
          <cell r="B403" t="str">
            <v>074845</v>
          </cell>
          <cell r="C403" t="str">
            <v>福島県</v>
          </cell>
          <cell r="D403" t="str">
            <v>東白川郡</v>
          </cell>
          <cell r="E403" t="str">
            <v>鮫川村</v>
          </cell>
        </row>
        <row r="404">
          <cell r="A404" t="str">
            <v>福島県石川郡石川町</v>
          </cell>
          <cell r="B404" t="str">
            <v>075019</v>
          </cell>
          <cell r="C404" t="str">
            <v>福島県</v>
          </cell>
          <cell r="D404" t="str">
            <v>石川郡</v>
          </cell>
          <cell r="E404" t="str">
            <v>石川町</v>
          </cell>
        </row>
        <row r="405">
          <cell r="A405" t="str">
            <v>福島県石川郡玉川村</v>
          </cell>
          <cell r="B405" t="str">
            <v>075027</v>
          </cell>
          <cell r="C405" t="str">
            <v>福島県</v>
          </cell>
          <cell r="D405" t="str">
            <v>石川郡</v>
          </cell>
          <cell r="E405" t="str">
            <v>玉川村</v>
          </cell>
        </row>
        <row r="406">
          <cell r="A406" t="str">
            <v>福島県石川郡平田村</v>
          </cell>
          <cell r="B406" t="str">
            <v>075035</v>
          </cell>
          <cell r="C406" t="str">
            <v>福島県</v>
          </cell>
          <cell r="D406" t="str">
            <v>石川郡</v>
          </cell>
          <cell r="E406" t="str">
            <v>平田村</v>
          </cell>
        </row>
        <row r="407">
          <cell r="A407" t="str">
            <v>福島県石川郡浅川町</v>
          </cell>
          <cell r="B407" t="str">
            <v>075043</v>
          </cell>
          <cell r="C407" t="str">
            <v>福島県</v>
          </cell>
          <cell r="D407" t="str">
            <v>石川郡</v>
          </cell>
          <cell r="E407" t="str">
            <v>浅川町</v>
          </cell>
        </row>
        <row r="408">
          <cell r="A408" t="str">
            <v>福島県石川郡古殿町</v>
          </cell>
          <cell r="B408" t="str">
            <v>075051</v>
          </cell>
          <cell r="C408" t="str">
            <v>福島県</v>
          </cell>
          <cell r="D408" t="str">
            <v>石川郡</v>
          </cell>
          <cell r="E408" t="str">
            <v>古殿町</v>
          </cell>
        </row>
        <row r="409">
          <cell r="A409" t="str">
            <v>福島県田村郡三春町</v>
          </cell>
          <cell r="B409" t="str">
            <v>075213</v>
          </cell>
          <cell r="C409" t="str">
            <v>福島県</v>
          </cell>
          <cell r="D409" t="str">
            <v>田村郡</v>
          </cell>
          <cell r="E409" t="str">
            <v>三春町</v>
          </cell>
        </row>
        <row r="410">
          <cell r="A410" t="str">
            <v>福島県田村郡小野町</v>
          </cell>
          <cell r="B410" t="str">
            <v>075221</v>
          </cell>
          <cell r="C410" t="str">
            <v>福島県</v>
          </cell>
          <cell r="D410" t="str">
            <v>田村郡</v>
          </cell>
          <cell r="E410" t="str">
            <v>小野町</v>
          </cell>
        </row>
        <row r="411">
          <cell r="A411" t="str">
            <v>福島県双葉郡広野町</v>
          </cell>
          <cell r="B411" t="str">
            <v>075418</v>
          </cell>
          <cell r="C411" t="str">
            <v>福島県</v>
          </cell>
          <cell r="D411" t="str">
            <v>双葉郡</v>
          </cell>
          <cell r="E411" t="str">
            <v>広野町</v>
          </cell>
        </row>
        <row r="412">
          <cell r="A412" t="str">
            <v>福島県双葉郡楢葉町</v>
          </cell>
          <cell r="B412" t="str">
            <v>075426</v>
          </cell>
          <cell r="C412" t="str">
            <v>福島県</v>
          </cell>
          <cell r="D412" t="str">
            <v>双葉郡</v>
          </cell>
          <cell r="E412" t="str">
            <v>楢葉町</v>
          </cell>
        </row>
        <row r="413">
          <cell r="A413" t="str">
            <v>福島県双葉郡富岡町</v>
          </cell>
          <cell r="B413" t="str">
            <v>075434</v>
          </cell>
          <cell r="C413" t="str">
            <v>福島県</v>
          </cell>
          <cell r="D413" t="str">
            <v>双葉郡</v>
          </cell>
          <cell r="E413" t="str">
            <v>富岡町</v>
          </cell>
        </row>
        <row r="414">
          <cell r="A414" t="str">
            <v>福島県双葉郡川内村</v>
          </cell>
          <cell r="B414" t="str">
            <v>075442</v>
          </cell>
          <cell r="C414" t="str">
            <v>福島県</v>
          </cell>
          <cell r="D414" t="str">
            <v>双葉郡</v>
          </cell>
          <cell r="E414" t="str">
            <v>川内村</v>
          </cell>
        </row>
        <row r="415">
          <cell r="A415" t="str">
            <v>福島県双葉郡大熊町</v>
          </cell>
          <cell r="B415" t="str">
            <v>075451</v>
          </cell>
          <cell r="C415" t="str">
            <v>福島県</v>
          </cell>
          <cell r="D415" t="str">
            <v>双葉郡</v>
          </cell>
          <cell r="E415" t="str">
            <v>大熊町</v>
          </cell>
        </row>
        <row r="416">
          <cell r="A416" t="str">
            <v>福島県双葉郡双葉町</v>
          </cell>
          <cell r="B416" t="str">
            <v>075469</v>
          </cell>
          <cell r="C416" t="str">
            <v>福島県</v>
          </cell>
          <cell r="D416" t="str">
            <v>双葉郡</v>
          </cell>
          <cell r="E416" t="str">
            <v>双葉町</v>
          </cell>
        </row>
        <row r="417">
          <cell r="A417" t="str">
            <v>福島県双葉郡浪江町</v>
          </cell>
          <cell r="B417" t="str">
            <v>075477</v>
          </cell>
          <cell r="C417" t="str">
            <v>福島県</v>
          </cell>
          <cell r="D417" t="str">
            <v>双葉郡</v>
          </cell>
          <cell r="E417" t="str">
            <v>浪江町</v>
          </cell>
        </row>
        <row r="418">
          <cell r="A418" t="str">
            <v>福島県双葉郡葛尾村</v>
          </cell>
          <cell r="B418" t="str">
            <v>075485</v>
          </cell>
          <cell r="C418" t="str">
            <v>福島県</v>
          </cell>
          <cell r="D418" t="str">
            <v>双葉郡</v>
          </cell>
          <cell r="E418" t="str">
            <v>葛尾村</v>
          </cell>
        </row>
        <row r="419">
          <cell r="A419" t="str">
            <v>福島県相馬郡新地町</v>
          </cell>
          <cell r="B419" t="str">
            <v>075612</v>
          </cell>
          <cell r="C419" t="str">
            <v>福島県</v>
          </cell>
          <cell r="D419" t="str">
            <v>相馬郡</v>
          </cell>
          <cell r="E419" t="str">
            <v>新地町</v>
          </cell>
        </row>
        <row r="420">
          <cell r="A420" t="str">
            <v>福島県相馬郡飯舘村</v>
          </cell>
          <cell r="B420" t="str">
            <v>075647</v>
          </cell>
          <cell r="C420" t="str">
            <v>福島県</v>
          </cell>
          <cell r="D420" t="str">
            <v>相馬郡</v>
          </cell>
          <cell r="E420" t="str">
            <v>飯舘村</v>
          </cell>
        </row>
        <row r="421">
          <cell r="A421" t="str">
            <v>茨城県水戸市</v>
          </cell>
          <cell r="B421" t="str">
            <v>082015</v>
          </cell>
          <cell r="C421" t="str">
            <v>茨城県</v>
          </cell>
          <cell r="D421" t="str">
            <v>水戸市</v>
          </cell>
        </row>
        <row r="422">
          <cell r="A422" t="str">
            <v>茨城県日立市</v>
          </cell>
          <cell r="B422" t="str">
            <v>082023</v>
          </cell>
          <cell r="C422" t="str">
            <v>茨城県</v>
          </cell>
          <cell r="D422" t="str">
            <v>日立市</v>
          </cell>
        </row>
        <row r="423">
          <cell r="A423" t="str">
            <v>茨城県土浦市</v>
          </cell>
          <cell r="B423" t="str">
            <v>082031</v>
          </cell>
          <cell r="C423" t="str">
            <v>茨城県</v>
          </cell>
          <cell r="D423" t="str">
            <v>土浦市</v>
          </cell>
        </row>
        <row r="424">
          <cell r="A424" t="str">
            <v>茨城県古河市</v>
          </cell>
          <cell r="B424" t="str">
            <v>082040</v>
          </cell>
          <cell r="C424" t="str">
            <v>茨城県</v>
          </cell>
          <cell r="D424" t="str">
            <v>古河市</v>
          </cell>
        </row>
        <row r="425">
          <cell r="A425" t="str">
            <v>茨城県石岡市</v>
          </cell>
          <cell r="B425" t="str">
            <v>082058</v>
          </cell>
          <cell r="C425" t="str">
            <v>茨城県</v>
          </cell>
          <cell r="D425" t="str">
            <v>石岡市</v>
          </cell>
        </row>
        <row r="426">
          <cell r="A426" t="str">
            <v>茨城県結城市</v>
          </cell>
          <cell r="B426" t="str">
            <v>082074</v>
          </cell>
          <cell r="C426" t="str">
            <v>茨城県</v>
          </cell>
          <cell r="D426" t="str">
            <v>結城市</v>
          </cell>
        </row>
        <row r="427">
          <cell r="A427" t="str">
            <v>茨城県龍ケ崎市</v>
          </cell>
          <cell r="B427" t="str">
            <v>082082</v>
          </cell>
          <cell r="C427" t="str">
            <v>茨城県</v>
          </cell>
          <cell r="D427" t="str">
            <v>龍ケ崎市</v>
          </cell>
        </row>
        <row r="428">
          <cell r="A428" t="str">
            <v>茨城県下妻市</v>
          </cell>
          <cell r="B428" t="str">
            <v>082104</v>
          </cell>
          <cell r="C428" t="str">
            <v>茨城県</v>
          </cell>
          <cell r="D428" t="str">
            <v>下妻市</v>
          </cell>
        </row>
        <row r="429">
          <cell r="A429" t="str">
            <v>茨城県常総市</v>
          </cell>
          <cell r="B429" t="str">
            <v>082112</v>
          </cell>
          <cell r="C429" t="str">
            <v>茨城県</v>
          </cell>
          <cell r="D429" t="str">
            <v>常総市</v>
          </cell>
        </row>
        <row r="430">
          <cell r="A430" t="str">
            <v>茨城県常陸太田市</v>
          </cell>
          <cell r="B430" t="str">
            <v>082121</v>
          </cell>
          <cell r="C430" t="str">
            <v>茨城県</v>
          </cell>
          <cell r="D430" t="str">
            <v>常陸太田市</v>
          </cell>
        </row>
        <row r="431">
          <cell r="A431" t="str">
            <v>茨城県高萩市</v>
          </cell>
          <cell r="B431" t="str">
            <v>082147</v>
          </cell>
          <cell r="C431" t="str">
            <v>茨城県</v>
          </cell>
          <cell r="D431" t="str">
            <v>高萩市</v>
          </cell>
        </row>
        <row r="432">
          <cell r="A432" t="str">
            <v>茨城県北茨城市</v>
          </cell>
          <cell r="B432" t="str">
            <v>082155</v>
          </cell>
          <cell r="C432" t="str">
            <v>茨城県</v>
          </cell>
          <cell r="D432" t="str">
            <v>北茨城市</v>
          </cell>
        </row>
        <row r="433">
          <cell r="A433" t="str">
            <v>茨城県笠間市</v>
          </cell>
          <cell r="B433" t="str">
            <v>082163</v>
          </cell>
          <cell r="C433" t="str">
            <v>茨城県</v>
          </cell>
          <cell r="D433" t="str">
            <v>笠間市</v>
          </cell>
        </row>
        <row r="434">
          <cell r="A434" t="str">
            <v>茨城県取手市</v>
          </cell>
          <cell r="B434" t="str">
            <v>082171</v>
          </cell>
          <cell r="C434" t="str">
            <v>茨城県</v>
          </cell>
          <cell r="D434" t="str">
            <v>取手市</v>
          </cell>
        </row>
        <row r="435">
          <cell r="A435" t="str">
            <v>茨城県牛久市</v>
          </cell>
          <cell r="B435" t="str">
            <v>082198</v>
          </cell>
          <cell r="C435" t="str">
            <v>茨城県</v>
          </cell>
          <cell r="D435" t="str">
            <v>牛久市</v>
          </cell>
        </row>
        <row r="436">
          <cell r="A436" t="str">
            <v>茨城県つくば市</v>
          </cell>
          <cell r="B436" t="str">
            <v>082201</v>
          </cell>
          <cell r="C436" t="str">
            <v>茨城県</v>
          </cell>
          <cell r="D436" t="str">
            <v>つくば市</v>
          </cell>
        </row>
        <row r="437">
          <cell r="A437" t="str">
            <v>茨城県ひたちなか市</v>
          </cell>
          <cell r="B437" t="str">
            <v>082210</v>
          </cell>
          <cell r="C437" t="str">
            <v>茨城県</v>
          </cell>
          <cell r="D437" t="str">
            <v>ひたちなか市</v>
          </cell>
        </row>
        <row r="438">
          <cell r="A438" t="str">
            <v>茨城県鹿嶋市</v>
          </cell>
          <cell r="B438" t="str">
            <v>082228</v>
          </cell>
          <cell r="C438" t="str">
            <v>茨城県</v>
          </cell>
          <cell r="D438" t="str">
            <v>鹿嶋市</v>
          </cell>
        </row>
        <row r="439">
          <cell r="A439" t="str">
            <v>茨城県潮来市</v>
          </cell>
          <cell r="B439" t="str">
            <v>082236</v>
          </cell>
          <cell r="C439" t="str">
            <v>茨城県</v>
          </cell>
          <cell r="D439" t="str">
            <v>潮来市</v>
          </cell>
        </row>
        <row r="440">
          <cell r="A440" t="str">
            <v>茨城県守谷市</v>
          </cell>
          <cell r="B440" t="str">
            <v>082244</v>
          </cell>
          <cell r="C440" t="str">
            <v>茨城県</v>
          </cell>
          <cell r="D440" t="str">
            <v>守谷市</v>
          </cell>
        </row>
        <row r="441">
          <cell r="A441" t="str">
            <v>茨城県常陸大宮市</v>
          </cell>
          <cell r="B441" t="str">
            <v>082252</v>
          </cell>
          <cell r="C441" t="str">
            <v>茨城県</v>
          </cell>
          <cell r="D441" t="str">
            <v>常陸大宮市</v>
          </cell>
        </row>
        <row r="442">
          <cell r="A442" t="str">
            <v>茨城県那珂市</v>
          </cell>
          <cell r="B442" t="str">
            <v>082261</v>
          </cell>
          <cell r="C442" t="str">
            <v>茨城県</v>
          </cell>
          <cell r="D442" t="str">
            <v>那珂市</v>
          </cell>
        </row>
        <row r="443">
          <cell r="A443" t="str">
            <v>茨城県筑西市</v>
          </cell>
          <cell r="B443" t="str">
            <v>082279</v>
          </cell>
          <cell r="C443" t="str">
            <v>茨城県</v>
          </cell>
          <cell r="D443" t="str">
            <v>筑西市</v>
          </cell>
        </row>
        <row r="444">
          <cell r="A444" t="str">
            <v>茨城県坂東市</v>
          </cell>
          <cell r="B444" t="str">
            <v>082287</v>
          </cell>
          <cell r="C444" t="str">
            <v>茨城県</v>
          </cell>
          <cell r="D444" t="str">
            <v>坂東市</v>
          </cell>
        </row>
        <row r="445">
          <cell r="A445" t="str">
            <v>茨城県稲敷市</v>
          </cell>
          <cell r="B445" t="str">
            <v>082295</v>
          </cell>
          <cell r="C445" t="str">
            <v>茨城県</v>
          </cell>
          <cell r="D445" t="str">
            <v>稲敷市</v>
          </cell>
        </row>
        <row r="446">
          <cell r="A446" t="str">
            <v>茨城県かすみがうら市</v>
          </cell>
          <cell r="B446" t="str">
            <v>082309</v>
          </cell>
          <cell r="C446" t="str">
            <v>茨城県</v>
          </cell>
          <cell r="D446" t="str">
            <v>かすみがうら市</v>
          </cell>
        </row>
        <row r="447">
          <cell r="A447" t="str">
            <v>茨城県桜川市</v>
          </cell>
          <cell r="B447" t="str">
            <v>082317</v>
          </cell>
          <cell r="C447" t="str">
            <v>茨城県</v>
          </cell>
          <cell r="D447" t="str">
            <v>桜川市</v>
          </cell>
        </row>
        <row r="448">
          <cell r="A448" t="str">
            <v>茨城県神栖市</v>
          </cell>
          <cell r="B448" t="str">
            <v>082325</v>
          </cell>
          <cell r="C448" t="str">
            <v>茨城県</v>
          </cell>
          <cell r="D448" t="str">
            <v>神栖市</v>
          </cell>
        </row>
        <row r="449">
          <cell r="A449" t="str">
            <v>茨城県行方市</v>
          </cell>
          <cell r="B449" t="str">
            <v>082333</v>
          </cell>
          <cell r="C449" t="str">
            <v>茨城県</v>
          </cell>
          <cell r="D449" t="str">
            <v>行方市</v>
          </cell>
        </row>
        <row r="450">
          <cell r="A450" t="str">
            <v>茨城県鉾田市</v>
          </cell>
          <cell r="B450" t="str">
            <v>082341</v>
          </cell>
          <cell r="C450" t="str">
            <v>茨城県</v>
          </cell>
          <cell r="D450" t="str">
            <v>鉾田市</v>
          </cell>
        </row>
        <row r="451">
          <cell r="A451" t="str">
            <v>茨城県つくばみらい市</v>
          </cell>
          <cell r="B451" t="str">
            <v>082350</v>
          </cell>
          <cell r="C451" t="str">
            <v>茨城県</v>
          </cell>
          <cell r="D451" t="str">
            <v>つくばみらい市</v>
          </cell>
        </row>
        <row r="452">
          <cell r="A452" t="str">
            <v>茨城県小美玉市</v>
          </cell>
          <cell r="B452" t="str">
            <v>082368</v>
          </cell>
          <cell r="C452" t="str">
            <v>茨城県</v>
          </cell>
          <cell r="D452" t="str">
            <v>小美玉市</v>
          </cell>
        </row>
        <row r="453">
          <cell r="A453" t="str">
            <v>茨城県東茨城郡茨城町</v>
          </cell>
          <cell r="B453" t="str">
            <v>083020</v>
          </cell>
          <cell r="C453" t="str">
            <v>茨城県</v>
          </cell>
          <cell r="D453" t="str">
            <v>東茨城郡</v>
          </cell>
          <cell r="E453" t="str">
            <v>茨城町</v>
          </cell>
        </row>
        <row r="454">
          <cell r="A454" t="str">
            <v>茨城県東茨城郡大洗町</v>
          </cell>
          <cell r="B454" t="str">
            <v>083097</v>
          </cell>
          <cell r="C454" t="str">
            <v>茨城県</v>
          </cell>
          <cell r="D454" t="str">
            <v>東茨城郡</v>
          </cell>
          <cell r="E454" t="str">
            <v>大洗町</v>
          </cell>
        </row>
        <row r="455">
          <cell r="A455" t="str">
            <v>茨城県東茨城郡城里町</v>
          </cell>
          <cell r="B455" t="str">
            <v>083101</v>
          </cell>
          <cell r="C455" t="str">
            <v>茨城県</v>
          </cell>
          <cell r="D455" t="str">
            <v>東茨城郡</v>
          </cell>
          <cell r="E455" t="str">
            <v>城里町</v>
          </cell>
        </row>
        <row r="456">
          <cell r="A456" t="str">
            <v>茨城県那珂郡東海村</v>
          </cell>
          <cell r="B456" t="str">
            <v>083411</v>
          </cell>
          <cell r="C456" t="str">
            <v>茨城県</v>
          </cell>
          <cell r="D456" t="str">
            <v>那珂郡</v>
          </cell>
          <cell r="E456" t="str">
            <v>東海村</v>
          </cell>
        </row>
        <row r="457">
          <cell r="A457" t="str">
            <v>茨城県久慈郡大子町</v>
          </cell>
          <cell r="B457" t="str">
            <v>083640</v>
          </cell>
          <cell r="C457" t="str">
            <v>茨城県</v>
          </cell>
          <cell r="D457" t="str">
            <v>久慈郡</v>
          </cell>
          <cell r="E457" t="str">
            <v>大子町</v>
          </cell>
        </row>
        <row r="458">
          <cell r="A458" t="str">
            <v>茨城県稲敷郡美浦村</v>
          </cell>
          <cell r="B458" t="str">
            <v>084425</v>
          </cell>
          <cell r="C458" t="str">
            <v>茨城県</v>
          </cell>
          <cell r="D458" t="str">
            <v>稲敷郡</v>
          </cell>
          <cell r="E458" t="str">
            <v>美浦村</v>
          </cell>
        </row>
        <row r="459">
          <cell r="A459" t="str">
            <v>茨城県稲敷郡阿見町</v>
          </cell>
          <cell r="B459" t="str">
            <v>084433</v>
          </cell>
          <cell r="C459" t="str">
            <v>茨城県</v>
          </cell>
          <cell r="D459" t="str">
            <v>稲敷郡</v>
          </cell>
          <cell r="E459" t="str">
            <v>阿見町</v>
          </cell>
        </row>
        <row r="460">
          <cell r="A460" t="str">
            <v>茨城県稲敷郡河内町</v>
          </cell>
          <cell r="B460" t="str">
            <v>084476</v>
          </cell>
          <cell r="C460" t="str">
            <v>茨城県</v>
          </cell>
          <cell r="D460" t="str">
            <v>稲敷郡</v>
          </cell>
          <cell r="E460" t="str">
            <v>河内町</v>
          </cell>
        </row>
        <row r="461">
          <cell r="A461" t="str">
            <v>茨城県結城郡八千代町</v>
          </cell>
          <cell r="B461" t="str">
            <v>085219</v>
          </cell>
          <cell r="C461" t="str">
            <v>茨城県</v>
          </cell>
          <cell r="D461" t="str">
            <v>結城郡</v>
          </cell>
          <cell r="E461" t="str">
            <v>八千代町</v>
          </cell>
        </row>
        <row r="462">
          <cell r="A462" t="str">
            <v>茨城県猿島郡五霞町</v>
          </cell>
          <cell r="B462" t="str">
            <v>085421</v>
          </cell>
          <cell r="C462" t="str">
            <v>茨城県</v>
          </cell>
          <cell r="D462" t="str">
            <v>猿島郡</v>
          </cell>
          <cell r="E462" t="str">
            <v>五霞町</v>
          </cell>
        </row>
        <row r="463">
          <cell r="A463" t="str">
            <v>茨城県猿島郡境町</v>
          </cell>
          <cell r="B463" t="str">
            <v>085464</v>
          </cell>
          <cell r="C463" t="str">
            <v>茨城県</v>
          </cell>
          <cell r="D463" t="str">
            <v>猿島郡</v>
          </cell>
          <cell r="E463" t="str">
            <v>境町</v>
          </cell>
        </row>
        <row r="464">
          <cell r="A464" t="str">
            <v>茨城県北相馬郡利根町</v>
          </cell>
          <cell r="B464" t="str">
            <v>085642</v>
          </cell>
          <cell r="C464" t="str">
            <v>茨城県</v>
          </cell>
          <cell r="D464" t="str">
            <v>北相馬郡</v>
          </cell>
          <cell r="E464" t="str">
            <v>利根町</v>
          </cell>
        </row>
        <row r="465">
          <cell r="A465" t="str">
            <v>栃木県宇都宮市</v>
          </cell>
          <cell r="B465" t="str">
            <v>092011</v>
          </cell>
          <cell r="C465" t="str">
            <v>栃木県</v>
          </cell>
          <cell r="D465" t="str">
            <v>宇都宮市</v>
          </cell>
        </row>
        <row r="466">
          <cell r="A466" t="str">
            <v>栃木県足利市</v>
          </cell>
          <cell r="B466" t="str">
            <v>092029</v>
          </cell>
          <cell r="C466" t="str">
            <v>栃木県</v>
          </cell>
          <cell r="D466" t="str">
            <v>足利市</v>
          </cell>
        </row>
        <row r="467">
          <cell r="A467" t="str">
            <v>栃木県栃木市</v>
          </cell>
          <cell r="B467" t="str">
            <v>092037</v>
          </cell>
          <cell r="C467" t="str">
            <v>栃木県</v>
          </cell>
          <cell r="D467" t="str">
            <v>栃木市</v>
          </cell>
        </row>
        <row r="468">
          <cell r="A468" t="str">
            <v>栃木県佐野市</v>
          </cell>
          <cell r="B468" t="str">
            <v>092045</v>
          </cell>
          <cell r="C468" t="str">
            <v>栃木県</v>
          </cell>
          <cell r="D468" t="str">
            <v>佐野市</v>
          </cell>
        </row>
        <row r="469">
          <cell r="A469" t="str">
            <v>栃木県鹿沼市</v>
          </cell>
          <cell r="B469" t="str">
            <v>092053</v>
          </cell>
          <cell r="C469" t="str">
            <v>栃木県</v>
          </cell>
          <cell r="D469" t="str">
            <v>鹿沼市</v>
          </cell>
        </row>
        <row r="470">
          <cell r="A470" t="str">
            <v>栃木県日光市</v>
          </cell>
          <cell r="B470" t="str">
            <v>092061</v>
          </cell>
          <cell r="C470" t="str">
            <v>栃木県</v>
          </cell>
          <cell r="D470" t="str">
            <v>日光市</v>
          </cell>
        </row>
        <row r="471">
          <cell r="A471" t="str">
            <v>栃木県小山市</v>
          </cell>
          <cell r="B471" t="str">
            <v>092088</v>
          </cell>
          <cell r="C471" t="str">
            <v>栃木県</v>
          </cell>
          <cell r="D471" t="str">
            <v>小山市</v>
          </cell>
        </row>
        <row r="472">
          <cell r="A472" t="str">
            <v>栃木県真岡市</v>
          </cell>
          <cell r="B472" t="str">
            <v>092096</v>
          </cell>
          <cell r="C472" t="str">
            <v>栃木県</v>
          </cell>
          <cell r="D472" t="str">
            <v>真岡市</v>
          </cell>
        </row>
        <row r="473">
          <cell r="A473" t="str">
            <v>栃木県大田原市</v>
          </cell>
          <cell r="B473" t="str">
            <v>092100</v>
          </cell>
          <cell r="C473" t="str">
            <v>栃木県</v>
          </cell>
          <cell r="D473" t="str">
            <v>大田原市</v>
          </cell>
        </row>
        <row r="474">
          <cell r="A474" t="str">
            <v>栃木県矢板市</v>
          </cell>
          <cell r="B474" t="str">
            <v>092118</v>
          </cell>
          <cell r="C474" t="str">
            <v>栃木県</v>
          </cell>
          <cell r="D474" t="str">
            <v>矢板市</v>
          </cell>
        </row>
        <row r="475">
          <cell r="A475" t="str">
            <v>栃木県那須塩原市</v>
          </cell>
          <cell r="B475" t="str">
            <v>092134</v>
          </cell>
          <cell r="C475" t="str">
            <v>栃木県</v>
          </cell>
          <cell r="D475" t="str">
            <v>那須塩原市</v>
          </cell>
        </row>
        <row r="476">
          <cell r="A476" t="str">
            <v>栃木県さくら市</v>
          </cell>
          <cell r="B476" t="str">
            <v>092142</v>
          </cell>
          <cell r="C476" t="str">
            <v>栃木県</v>
          </cell>
          <cell r="D476" t="str">
            <v>さくら市</v>
          </cell>
        </row>
        <row r="477">
          <cell r="A477" t="str">
            <v>栃木県那須烏山市</v>
          </cell>
          <cell r="B477" t="str">
            <v>092151</v>
          </cell>
          <cell r="C477" t="str">
            <v>栃木県</v>
          </cell>
          <cell r="D477" t="str">
            <v>那須烏山市</v>
          </cell>
        </row>
        <row r="478">
          <cell r="A478" t="str">
            <v>栃木県下野市</v>
          </cell>
          <cell r="B478" t="str">
            <v>092169</v>
          </cell>
          <cell r="C478" t="str">
            <v>栃木県</v>
          </cell>
          <cell r="D478" t="str">
            <v>下野市</v>
          </cell>
        </row>
        <row r="479">
          <cell r="A479" t="str">
            <v>栃木県河内郡上三川町</v>
          </cell>
          <cell r="B479" t="str">
            <v>093017</v>
          </cell>
          <cell r="C479" t="str">
            <v>栃木県</v>
          </cell>
          <cell r="D479" t="str">
            <v>河内郡</v>
          </cell>
          <cell r="E479" t="str">
            <v>上三川町</v>
          </cell>
        </row>
        <row r="480">
          <cell r="A480" t="str">
            <v>栃木県芳賀郡益子町</v>
          </cell>
          <cell r="B480" t="str">
            <v>093424</v>
          </cell>
          <cell r="C480" t="str">
            <v>栃木県</v>
          </cell>
          <cell r="D480" t="str">
            <v>芳賀郡</v>
          </cell>
          <cell r="E480" t="str">
            <v>益子町</v>
          </cell>
        </row>
        <row r="481">
          <cell r="A481" t="str">
            <v>栃木県芳賀郡茂木町</v>
          </cell>
          <cell r="B481" t="str">
            <v>093432</v>
          </cell>
          <cell r="C481" t="str">
            <v>栃木県</v>
          </cell>
          <cell r="D481" t="str">
            <v>芳賀郡</v>
          </cell>
          <cell r="E481" t="str">
            <v>茂木町</v>
          </cell>
        </row>
        <row r="482">
          <cell r="A482" t="str">
            <v>栃木県芳賀郡市貝町</v>
          </cell>
          <cell r="B482" t="str">
            <v>093441</v>
          </cell>
          <cell r="C482" t="str">
            <v>栃木県</v>
          </cell>
          <cell r="D482" t="str">
            <v>芳賀郡</v>
          </cell>
          <cell r="E482" t="str">
            <v>市貝町</v>
          </cell>
        </row>
        <row r="483">
          <cell r="A483" t="str">
            <v>栃木県芳賀郡芳賀町</v>
          </cell>
          <cell r="B483" t="str">
            <v>093459</v>
          </cell>
          <cell r="C483" t="str">
            <v>栃木県</v>
          </cell>
          <cell r="D483" t="str">
            <v>芳賀郡</v>
          </cell>
          <cell r="E483" t="str">
            <v>芳賀町</v>
          </cell>
        </row>
        <row r="484">
          <cell r="A484" t="str">
            <v>栃木県下都賀郡壬生町</v>
          </cell>
          <cell r="B484" t="str">
            <v>093611</v>
          </cell>
          <cell r="C484" t="str">
            <v>栃木県</v>
          </cell>
          <cell r="D484" t="str">
            <v>下都賀郡</v>
          </cell>
          <cell r="E484" t="str">
            <v>壬生町</v>
          </cell>
        </row>
        <row r="485">
          <cell r="A485" t="str">
            <v>栃木県下都賀郡野木町</v>
          </cell>
          <cell r="B485" t="str">
            <v>093645</v>
          </cell>
          <cell r="C485" t="str">
            <v>栃木県</v>
          </cell>
          <cell r="D485" t="str">
            <v>下都賀郡</v>
          </cell>
          <cell r="E485" t="str">
            <v>野木町</v>
          </cell>
        </row>
        <row r="486">
          <cell r="A486" t="str">
            <v>栃木県塩谷郡塩谷町</v>
          </cell>
          <cell r="B486" t="str">
            <v>093840</v>
          </cell>
          <cell r="C486" t="str">
            <v>栃木県</v>
          </cell>
          <cell r="D486" t="str">
            <v>塩谷郡</v>
          </cell>
          <cell r="E486" t="str">
            <v>塩谷町</v>
          </cell>
        </row>
        <row r="487">
          <cell r="A487" t="str">
            <v>栃木県塩谷郡高根沢町</v>
          </cell>
          <cell r="B487" t="str">
            <v>093866</v>
          </cell>
          <cell r="C487" t="str">
            <v>栃木県</v>
          </cell>
          <cell r="D487" t="str">
            <v>塩谷郡</v>
          </cell>
          <cell r="E487" t="str">
            <v>高根沢町</v>
          </cell>
        </row>
        <row r="488">
          <cell r="A488" t="str">
            <v>栃木県那須郡那須町</v>
          </cell>
          <cell r="B488" t="str">
            <v>094072</v>
          </cell>
          <cell r="C488" t="str">
            <v>栃木県</v>
          </cell>
          <cell r="D488" t="str">
            <v>那須郡</v>
          </cell>
          <cell r="E488" t="str">
            <v>那須町</v>
          </cell>
        </row>
        <row r="489">
          <cell r="A489" t="str">
            <v>栃木県那須郡那珂川町</v>
          </cell>
          <cell r="B489" t="str">
            <v>094111</v>
          </cell>
          <cell r="C489" t="str">
            <v>栃木県</v>
          </cell>
          <cell r="D489" t="str">
            <v>那須郡</v>
          </cell>
          <cell r="E489" t="str">
            <v>那珂川町</v>
          </cell>
        </row>
        <row r="490">
          <cell r="A490" t="str">
            <v>群馬県前橋市</v>
          </cell>
          <cell r="B490" t="str">
            <v>102016</v>
          </cell>
          <cell r="C490" t="str">
            <v>群馬県</v>
          </cell>
          <cell r="D490" t="str">
            <v>前橋市</v>
          </cell>
        </row>
        <row r="491">
          <cell r="A491" t="str">
            <v>群馬県高崎市</v>
          </cell>
          <cell r="B491" t="str">
            <v>102024</v>
          </cell>
          <cell r="C491" t="str">
            <v>群馬県</v>
          </cell>
          <cell r="D491" t="str">
            <v>高崎市</v>
          </cell>
        </row>
        <row r="492">
          <cell r="A492" t="str">
            <v>群馬県桐生市</v>
          </cell>
          <cell r="B492" t="str">
            <v>102032</v>
          </cell>
          <cell r="C492" t="str">
            <v>群馬県</v>
          </cell>
          <cell r="D492" t="str">
            <v>桐生市</v>
          </cell>
        </row>
        <row r="493">
          <cell r="A493" t="str">
            <v>群馬県伊勢崎市</v>
          </cell>
          <cell r="B493" t="str">
            <v>102041</v>
          </cell>
          <cell r="C493" t="str">
            <v>群馬県</v>
          </cell>
          <cell r="D493" t="str">
            <v>伊勢崎市</v>
          </cell>
        </row>
        <row r="494">
          <cell r="A494" t="str">
            <v>群馬県太田市</v>
          </cell>
          <cell r="B494" t="str">
            <v>102059</v>
          </cell>
          <cell r="C494" t="str">
            <v>群馬県</v>
          </cell>
          <cell r="D494" t="str">
            <v>太田市</v>
          </cell>
        </row>
        <row r="495">
          <cell r="A495" t="str">
            <v>群馬県沼田市</v>
          </cell>
          <cell r="B495" t="str">
            <v>102067</v>
          </cell>
          <cell r="C495" t="str">
            <v>群馬県</v>
          </cell>
          <cell r="D495" t="str">
            <v>沼田市</v>
          </cell>
        </row>
        <row r="496">
          <cell r="A496" t="str">
            <v>群馬県館林市</v>
          </cell>
          <cell r="B496" t="str">
            <v>102075</v>
          </cell>
          <cell r="C496" t="str">
            <v>群馬県</v>
          </cell>
          <cell r="D496" t="str">
            <v>館林市</v>
          </cell>
        </row>
        <row r="497">
          <cell r="A497" t="str">
            <v>群馬県渋川市</v>
          </cell>
          <cell r="B497" t="str">
            <v>102083</v>
          </cell>
          <cell r="C497" t="str">
            <v>群馬県</v>
          </cell>
          <cell r="D497" t="str">
            <v>渋川市</v>
          </cell>
        </row>
        <row r="498">
          <cell r="A498" t="str">
            <v>群馬県藤岡市</v>
          </cell>
          <cell r="B498" t="str">
            <v>102091</v>
          </cell>
          <cell r="C498" t="str">
            <v>群馬県</v>
          </cell>
          <cell r="D498" t="str">
            <v>藤岡市</v>
          </cell>
        </row>
        <row r="499">
          <cell r="A499" t="str">
            <v>群馬県富岡市</v>
          </cell>
          <cell r="B499" t="str">
            <v>102105</v>
          </cell>
          <cell r="C499" t="str">
            <v>群馬県</v>
          </cell>
          <cell r="D499" t="str">
            <v>富岡市</v>
          </cell>
        </row>
        <row r="500">
          <cell r="A500" t="str">
            <v>群馬県安中市</v>
          </cell>
          <cell r="B500" t="str">
            <v>102113</v>
          </cell>
          <cell r="C500" t="str">
            <v>群馬県</v>
          </cell>
          <cell r="D500" t="str">
            <v>安中市</v>
          </cell>
        </row>
        <row r="501">
          <cell r="A501" t="str">
            <v>群馬県みどり市</v>
          </cell>
          <cell r="B501" t="str">
            <v>102121</v>
          </cell>
          <cell r="C501" t="str">
            <v>群馬県</v>
          </cell>
          <cell r="D501" t="str">
            <v>みどり市</v>
          </cell>
        </row>
        <row r="502">
          <cell r="A502" t="str">
            <v>群馬県北群馬郡榛東村</v>
          </cell>
          <cell r="B502" t="str">
            <v>103446</v>
          </cell>
          <cell r="C502" t="str">
            <v>群馬県</v>
          </cell>
          <cell r="D502" t="str">
            <v>北群馬郡</v>
          </cell>
          <cell r="E502" t="str">
            <v>榛東村</v>
          </cell>
        </row>
        <row r="503">
          <cell r="A503" t="str">
            <v>群馬県北群馬郡吉岡町</v>
          </cell>
          <cell r="B503" t="str">
            <v>103454</v>
          </cell>
          <cell r="C503" t="str">
            <v>群馬県</v>
          </cell>
          <cell r="D503" t="str">
            <v>北群馬郡</v>
          </cell>
          <cell r="E503" t="str">
            <v>吉岡町</v>
          </cell>
        </row>
        <row r="504">
          <cell r="A504" t="str">
            <v>群馬県多野郡上野村</v>
          </cell>
          <cell r="B504" t="str">
            <v>103667</v>
          </cell>
          <cell r="C504" t="str">
            <v>群馬県</v>
          </cell>
          <cell r="D504" t="str">
            <v>多野郡</v>
          </cell>
          <cell r="E504" t="str">
            <v>上野村</v>
          </cell>
        </row>
        <row r="505">
          <cell r="A505" t="str">
            <v>群馬県多野郡神流町</v>
          </cell>
          <cell r="B505" t="str">
            <v>103675</v>
          </cell>
          <cell r="C505" t="str">
            <v>群馬県</v>
          </cell>
          <cell r="D505" t="str">
            <v>多野郡</v>
          </cell>
          <cell r="E505" t="str">
            <v>神流町</v>
          </cell>
        </row>
        <row r="506">
          <cell r="A506" t="str">
            <v>群馬県甘楽郡下仁田町</v>
          </cell>
          <cell r="B506" t="str">
            <v>103829</v>
          </cell>
          <cell r="C506" t="str">
            <v>群馬県</v>
          </cell>
          <cell r="D506" t="str">
            <v>甘楽郡</v>
          </cell>
          <cell r="E506" t="str">
            <v>下仁田町</v>
          </cell>
        </row>
        <row r="507">
          <cell r="A507" t="str">
            <v>群馬県甘楽郡南牧村</v>
          </cell>
          <cell r="B507" t="str">
            <v>103837</v>
          </cell>
          <cell r="C507" t="str">
            <v>群馬県</v>
          </cell>
          <cell r="D507" t="str">
            <v>甘楽郡</v>
          </cell>
          <cell r="E507" t="str">
            <v>南牧村</v>
          </cell>
        </row>
        <row r="508">
          <cell r="A508" t="str">
            <v>群馬県甘楽郡甘楽町</v>
          </cell>
          <cell r="B508" t="str">
            <v>103845</v>
          </cell>
          <cell r="C508" t="str">
            <v>群馬県</v>
          </cell>
          <cell r="D508" t="str">
            <v>甘楽郡</v>
          </cell>
          <cell r="E508" t="str">
            <v>甘楽町</v>
          </cell>
        </row>
        <row r="509">
          <cell r="A509" t="str">
            <v>群馬県吾妻郡中之条町</v>
          </cell>
          <cell r="B509" t="str">
            <v>104213</v>
          </cell>
          <cell r="C509" t="str">
            <v>群馬県</v>
          </cell>
          <cell r="D509" t="str">
            <v>吾妻郡</v>
          </cell>
          <cell r="E509" t="str">
            <v>中之条町</v>
          </cell>
        </row>
        <row r="510">
          <cell r="A510" t="str">
            <v>群馬県吾妻郡長野原町</v>
          </cell>
          <cell r="B510" t="str">
            <v>104248</v>
          </cell>
          <cell r="C510" t="str">
            <v>群馬県</v>
          </cell>
          <cell r="D510" t="str">
            <v>吾妻郡</v>
          </cell>
          <cell r="E510" t="str">
            <v>長野原町</v>
          </cell>
        </row>
        <row r="511">
          <cell r="A511" t="str">
            <v>群馬県吾妻郡嬬恋村</v>
          </cell>
          <cell r="B511" t="str">
            <v>104256</v>
          </cell>
          <cell r="C511" t="str">
            <v>群馬県</v>
          </cell>
          <cell r="D511" t="str">
            <v>吾妻郡</v>
          </cell>
          <cell r="E511" t="str">
            <v>嬬恋村</v>
          </cell>
        </row>
        <row r="512">
          <cell r="A512" t="str">
            <v>群馬県吾妻郡草津町</v>
          </cell>
          <cell r="B512" t="str">
            <v>104264</v>
          </cell>
          <cell r="C512" t="str">
            <v>群馬県</v>
          </cell>
          <cell r="D512" t="str">
            <v>吾妻郡</v>
          </cell>
          <cell r="E512" t="str">
            <v>草津町</v>
          </cell>
        </row>
        <row r="513">
          <cell r="A513" t="str">
            <v>群馬県吾妻郡高山村</v>
          </cell>
          <cell r="B513" t="str">
            <v>104281</v>
          </cell>
          <cell r="C513" t="str">
            <v>群馬県</v>
          </cell>
          <cell r="D513" t="str">
            <v>吾妻郡</v>
          </cell>
          <cell r="E513" t="str">
            <v>高山村</v>
          </cell>
        </row>
        <row r="514">
          <cell r="A514" t="str">
            <v>群馬県吾妻郡東吾妻町</v>
          </cell>
          <cell r="B514" t="str">
            <v>104299</v>
          </cell>
          <cell r="C514" t="str">
            <v>群馬県</v>
          </cell>
          <cell r="D514" t="str">
            <v>吾妻郡</v>
          </cell>
          <cell r="E514" t="str">
            <v>東吾妻町</v>
          </cell>
        </row>
        <row r="515">
          <cell r="A515" t="str">
            <v>群馬県利根郡片品村</v>
          </cell>
          <cell r="B515" t="str">
            <v>104434</v>
          </cell>
          <cell r="C515" t="str">
            <v>群馬県</v>
          </cell>
          <cell r="D515" t="str">
            <v>利根郡</v>
          </cell>
          <cell r="E515" t="str">
            <v>片品村</v>
          </cell>
        </row>
        <row r="516">
          <cell r="A516" t="str">
            <v>群馬県利根郡川場村</v>
          </cell>
          <cell r="B516" t="str">
            <v>104442</v>
          </cell>
          <cell r="C516" t="str">
            <v>群馬県</v>
          </cell>
          <cell r="D516" t="str">
            <v>利根郡</v>
          </cell>
          <cell r="E516" t="str">
            <v>川場村</v>
          </cell>
        </row>
        <row r="517">
          <cell r="A517" t="str">
            <v>群馬県利根郡昭和村</v>
          </cell>
          <cell r="B517" t="str">
            <v>104485</v>
          </cell>
          <cell r="C517" t="str">
            <v>群馬県</v>
          </cell>
          <cell r="D517" t="str">
            <v>利根郡</v>
          </cell>
          <cell r="E517" t="str">
            <v>昭和村</v>
          </cell>
        </row>
        <row r="518">
          <cell r="A518" t="str">
            <v>群馬県利根郡みなかみ町</v>
          </cell>
          <cell r="B518" t="str">
            <v>104493</v>
          </cell>
          <cell r="C518" t="str">
            <v>群馬県</v>
          </cell>
          <cell r="D518" t="str">
            <v>利根郡</v>
          </cell>
          <cell r="E518" t="str">
            <v>みなかみ町</v>
          </cell>
        </row>
        <row r="519">
          <cell r="A519" t="str">
            <v>群馬県佐波郡玉村町</v>
          </cell>
          <cell r="B519" t="str">
            <v>104647</v>
          </cell>
          <cell r="C519" t="str">
            <v>群馬県</v>
          </cell>
          <cell r="D519" t="str">
            <v>佐波郡</v>
          </cell>
          <cell r="E519" t="str">
            <v>玉村町</v>
          </cell>
        </row>
        <row r="520">
          <cell r="A520" t="str">
            <v>群馬県邑楽郡板倉町</v>
          </cell>
          <cell r="B520" t="str">
            <v>105210</v>
          </cell>
          <cell r="C520" t="str">
            <v>群馬県</v>
          </cell>
          <cell r="D520" t="str">
            <v>邑楽郡</v>
          </cell>
          <cell r="E520" t="str">
            <v>板倉町</v>
          </cell>
        </row>
        <row r="521">
          <cell r="A521" t="str">
            <v>群馬県邑楽郡明和町</v>
          </cell>
          <cell r="B521" t="str">
            <v>105228</v>
          </cell>
          <cell r="C521" t="str">
            <v>群馬県</v>
          </cell>
          <cell r="D521" t="str">
            <v>邑楽郡</v>
          </cell>
          <cell r="E521" t="str">
            <v>明和町</v>
          </cell>
        </row>
        <row r="522">
          <cell r="A522" t="str">
            <v>群馬県邑楽郡千代田町</v>
          </cell>
          <cell r="B522" t="str">
            <v>105236</v>
          </cell>
          <cell r="C522" t="str">
            <v>群馬県</v>
          </cell>
          <cell r="D522" t="str">
            <v>邑楽郡</v>
          </cell>
          <cell r="E522" t="str">
            <v>千代田町</v>
          </cell>
        </row>
        <row r="523">
          <cell r="A523" t="str">
            <v>群馬県邑楽郡大泉町</v>
          </cell>
          <cell r="B523" t="str">
            <v>105244</v>
          </cell>
          <cell r="C523" t="str">
            <v>群馬県</v>
          </cell>
          <cell r="D523" t="str">
            <v>邑楽郡</v>
          </cell>
          <cell r="E523" t="str">
            <v>大泉町</v>
          </cell>
        </row>
        <row r="524">
          <cell r="A524" t="str">
            <v>群馬県邑楽郡邑楽町</v>
          </cell>
          <cell r="B524" t="str">
            <v>105252</v>
          </cell>
          <cell r="C524" t="str">
            <v>群馬県</v>
          </cell>
          <cell r="D524" t="str">
            <v>邑楽郡</v>
          </cell>
          <cell r="E524" t="str">
            <v>邑楽町</v>
          </cell>
        </row>
        <row r="525">
          <cell r="A525" t="str">
            <v>埼玉県さいたま市西区</v>
          </cell>
          <cell r="B525" t="str">
            <v>111015</v>
          </cell>
          <cell r="C525" t="str">
            <v>埼玉県</v>
          </cell>
          <cell r="D525" t="str">
            <v>さいたま市</v>
          </cell>
          <cell r="E525" t="str">
            <v>西区</v>
          </cell>
        </row>
        <row r="526">
          <cell r="A526" t="str">
            <v>埼玉県さいたま市北区</v>
          </cell>
          <cell r="B526" t="str">
            <v>111023</v>
          </cell>
          <cell r="C526" t="str">
            <v>埼玉県</v>
          </cell>
          <cell r="D526" t="str">
            <v>さいたま市</v>
          </cell>
          <cell r="E526" t="str">
            <v>北区</v>
          </cell>
        </row>
        <row r="527">
          <cell r="A527" t="str">
            <v>埼玉県さいたま市大宮区</v>
          </cell>
          <cell r="B527" t="str">
            <v>111031</v>
          </cell>
          <cell r="C527" t="str">
            <v>埼玉県</v>
          </cell>
          <cell r="D527" t="str">
            <v>さいたま市</v>
          </cell>
          <cell r="E527" t="str">
            <v>大宮区</v>
          </cell>
        </row>
        <row r="528">
          <cell r="A528" t="str">
            <v>埼玉県さいたま市見沼区</v>
          </cell>
          <cell r="B528" t="str">
            <v>111040</v>
          </cell>
          <cell r="C528" t="str">
            <v>埼玉県</v>
          </cell>
          <cell r="D528" t="str">
            <v>さいたま市</v>
          </cell>
          <cell r="E528" t="str">
            <v>見沼区</v>
          </cell>
        </row>
        <row r="529">
          <cell r="A529" t="str">
            <v>埼玉県さいたま市中央区</v>
          </cell>
          <cell r="B529" t="str">
            <v>111058</v>
          </cell>
          <cell r="C529" t="str">
            <v>埼玉県</v>
          </cell>
          <cell r="D529" t="str">
            <v>さいたま市</v>
          </cell>
          <cell r="E529" t="str">
            <v>中央区</v>
          </cell>
        </row>
        <row r="530">
          <cell r="A530" t="str">
            <v>埼玉県さいたま市桜区</v>
          </cell>
          <cell r="B530" t="str">
            <v>111066</v>
          </cell>
          <cell r="C530" t="str">
            <v>埼玉県</v>
          </cell>
          <cell r="D530" t="str">
            <v>さいたま市</v>
          </cell>
          <cell r="E530" t="str">
            <v>桜区</v>
          </cell>
        </row>
        <row r="531">
          <cell r="A531" t="str">
            <v>埼玉県さいたま市浦和区</v>
          </cell>
          <cell r="B531" t="str">
            <v>111074</v>
          </cell>
          <cell r="C531" t="str">
            <v>埼玉県</v>
          </cell>
          <cell r="D531" t="str">
            <v>さいたま市</v>
          </cell>
          <cell r="E531" t="str">
            <v>浦和区</v>
          </cell>
        </row>
        <row r="532">
          <cell r="A532" t="str">
            <v>埼玉県さいたま市南区</v>
          </cell>
          <cell r="B532" t="str">
            <v>111082</v>
          </cell>
          <cell r="C532" t="str">
            <v>埼玉県</v>
          </cell>
          <cell r="D532" t="str">
            <v>さいたま市</v>
          </cell>
          <cell r="E532" t="str">
            <v>南区</v>
          </cell>
        </row>
        <row r="533">
          <cell r="A533" t="str">
            <v>埼玉県さいたま市緑区</v>
          </cell>
          <cell r="B533" t="str">
            <v>111091</v>
          </cell>
          <cell r="C533" t="str">
            <v>埼玉県</v>
          </cell>
          <cell r="D533" t="str">
            <v>さいたま市</v>
          </cell>
          <cell r="E533" t="str">
            <v>緑区</v>
          </cell>
        </row>
        <row r="534">
          <cell r="A534" t="str">
            <v>埼玉県さいたま市岩槻区</v>
          </cell>
          <cell r="B534" t="str">
            <v>111104</v>
          </cell>
          <cell r="C534" t="str">
            <v>埼玉県</v>
          </cell>
          <cell r="D534" t="str">
            <v>さいたま市</v>
          </cell>
          <cell r="E534" t="str">
            <v>岩槻区</v>
          </cell>
        </row>
        <row r="535">
          <cell r="A535" t="str">
            <v>埼玉県川越市</v>
          </cell>
          <cell r="B535" t="str">
            <v>112011</v>
          </cell>
          <cell r="C535" t="str">
            <v>埼玉県</v>
          </cell>
          <cell r="D535" t="str">
            <v>川越市</v>
          </cell>
        </row>
        <row r="536">
          <cell r="A536" t="str">
            <v>埼玉県熊谷市</v>
          </cell>
          <cell r="B536" t="str">
            <v>112020</v>
          </cell>
          <cell r="C536" t="str">
            <v>埼玉県</v>
          </cell>
          <cell r="D536" t="str">
            <v>熊谷市</v>
          </cell>
        </row>
        <row r="537">
          <cell r="A537" t="str">
            <v>埼玉県川口市</v>
          </cell>
          <cell r="B537" t="str">
            <v>112038</v>
          </cell>
          <cell r="C537" t="str">
            <v>埼玉県</v>
          </cell>
          <cell r="D537" t="str">
            <v>川口市</v>
          </cell>
        </row>
        <row r="538">
          <cell r="A538" t="str">
            <v>埼玉県行田市</v>
          </cell>
          <cell r="B538" t="str">
            <v>112062</v>
          </cell>
          <cell r="C538" t="str">
            <v>埼玉県</v>
          </cell>
          <cell r="D538" t="str">
            <v>行田市</v>
          </cell>
        </row>
        <row r="539">
          <cell r="A539" t="str">
            <v>埼玉県秩父市</v>
          </cell>
          <cell r="B539" t="str">
            <v>112071</v>
          </cell>
          <cell r="C539" t="str">
            <v>埼玉県</v>
          </cell>
          <cell r="D539" t="str">
            <v>秩父市</v>
          </cell>
        </row>
        <row r="540">
          <cell r="A540" t="str">
            <v>埼玉県所沢市</v>
          </cell>
          <cell r="B540" t="str">
            <v>112089</v>
          </cell>
          <cell r="C540" t="str">
            <v>埼玉県</v>
          </cell>
          <cell r="D540" t="str">
            <v>所沢市</v>
          </cell>
        </row>
        <row r="541">
          <cell r="A541" t="str">
            <v>埼玉県飯能市</v>
          </cell>
          <cell r="B541" t="str">
            <v>112097</v>
          </cell>
          <cell r="C541" t="str">
            <v>埼玉県</v>
          </cell>
          <cell r="D541" t="str">
            <v>飯能市</v>
          </cell>
        </row>
        <row r="542">
          <cell r="A542" t="str">
            <v>埼玉県加須市</v>
          </cell>
          <cell r="B542" t="str">
            <v>112101</v>
          </cell>
          <cell r="C542" t="str">
            <v>埼玉県</v>
          </cell>
          <cell r="D542" t="str">
            <v>加須市</v>
          </cell>
        </row>
        <row r="543">
          <cell r="A543" t="str">
            <v>埼玉県本庄市</v>
          </cell>
          <cell r="B543" t="str">
            <v>112119</v>
          </cell>
          <cell r="C543" t="str">
            <v>埼玉県</v>
          </cell>
          <cell r="D543" t="str">
            <v>本庄市</v>
          </cell>
        </row>
        <row r="544">
          <cell r="A544" t="str">
            <v>埼玉県東松山市</v>
          </cell>
          <cell r="B544" t="str">
            <v>112127</v>
          </cell>
          <cell r="C544" t="str">
            <v>埼玉県</v>
          </cell>
          <cell r="D544" t="str">
            <v>東松山市</v>
          </cell>
        </row>
        <row r="545">
          <cell r="A545" t="str">
            <v>埼玉県春日部市</v>
          </cell>
          <cell r="B545" t="str">
            <v>112143</v>
          </cell>
          <cell r="C545" t="str">
            <v>埼玉県</v>
          </cell>
          <cell r="D545" t="str">
            <v>春日部市</v>
          </cell>
        </row>
        <row r="546">
          <cell r="A546" t="str">
            <v>埼玉県狭山市</v>
          </cell>
          <cell r="B546" t="str">
            <v>112151</v>
          </cell>
          <cell r="C546" t="str">
            <v>埼玉県</v>
          </cell>
          <cell r="D546" t="str">
            <v>狭山市</v>
          </cell>
        </row>
        <row r="547">
          <cell r="A547" t="str">
            <v>埼玉県羽生市</v>
          </cell>
          <cell r="B547" t="str">
            <v>112160</v>
          </cell>
          <cell r="C547" t="str">
            <v>埼玉県</v>
          </cell>
          <cell r="D547" t="str">
            <v>羽生市</v>
          </cell>
        </row>
        <row r="548">
          <cell r="A548" t="str">
            <v>埼玉県鴻巣市</v>
          </cell>
          <cell r="B548" t="str">
            <v>112178</v>
          </cell>
          <cell r="C548" t="str">
            <v>埼玉県</v>
          </cell>
          <cell r="D548" t="str">
            <v>鴻巣市</v>
          </cell>
        </row>
        <row r="549">
          <cell r="A549" t="str">
            <v>埼玉県深谷市</v>
          </cell>
          <cell r="B549" t="str">
            <v>112186</v>
          </cell>
          <cell r="C549" t="str">
            <v>埼玉県</v>
          </cell>
          <cell r="D549" t="str">
            <v>深谷市</v>
          </cell>
        </row>
        <row r="550">
          <cell r="A550" t="str">
            <v>埼玉県上尾市</v>
          </cell>
          <cell r="B550" t="str">
            <v>112194</v>
          </cell>
          <cell r="C550" t="str">
            <v>埼玉県</v>
          </cell>
          <cell r="D550" t="str">
            <v>上尾市</v>
          </cell>
        </row>
        <row r="551">
          <cell r="A551" t="str">
            <v>埼玉県草加市</v>
          </cell>
          <cell r="B551" t="str">
            <v>112216</v>
          </cell>
          <cell r="C551" t="str">
            <v>埼玉県</v>
          </cell>
          <cell r="D551" t="str">
            <v>草加市</v>
          </cell>
        </row>
        <row r="552">
          <cell r="A552" t="str">
            <v>埼玉県越谷市</v>
          </cell>
          <cell r="B552" t="str">
            <v>112224</v>
          </cell>
          <cell r="C552" t="str">
            <v>埼玉県</v>
          </cell>
          <cell r="D552" t="str">
            <v>越谷市</v>
          </cell>
        </row>
        <row r="553">
          <cell r="A553" t="str">
            <v>埼玉県蕨市</v>
          </cell>
          <cell r="B553" t="str">
            <v>112232</v>
          </cell>
          <cell r="C553" t="str">
            <v>埼玉県</v>
          </cell>
          <cell r="D553" t="str">
            <v>蕨市</v>
          </cell>
        </row>
        <row r="554">
          <cell r="A554" t="str">
            <v>埼玉県戸田市</v>
          </cell>
          <cell r="B554" t="str">
            <v>112241</v>
          </cell>
          <cell r="C554" t="str">
            <v>埼玉県</v>
          </cell>
          <cell r="D554" t="str">
            <v>戸田市</v>
          </cell>
        </row>
        <row r="555">
          <cell r="A555" t="str">
            <v>埼玉県入間市</v>
          </cell>
          <cell r="B555" t="str">
            <v>112259</v>
          </cell>
          <cell r="C555" t="str">
            <v>埼玉県</v>
          </cell>
          <cell r="D555" t="str">
            <v>入間市</v>
          </cell>
        </row>
        <row r="556">
          <cell r="A556" t="str">
            <v>埼玉県朝霞市</v>
          </cell>
          <cell r="B556" t="str">
            <v>112275</v>
          </cell>
          <cell r="C556" t="str">
            <v>埼玉県</v>
          </cell>
          <cell r="D556" t="str">
            <v>朝霞市</v>
          </cell>
        </row>
        <row r="557">
          <cell r="A557" t="str">
            <v>埼玉県志木市</v>
          </cell>
          <cell r="B557" t="str">
            <v>112283</v>
          </cell>
          <cell r="C557" t="str">
            <v>埼玉県</v>
          </cell>
          <cell r="D557" t="str">
            <v>志木市</v>
          </cell>
        </row>
        <row r="558">
          <cell r="A558" t="str">
            <v>埼玉県和光市</v>
          </cell>
          <cell r="B558" t="str">
            <v>112291</v>
          </cell>
          <cell r="C558" t="str">
            <v>埼玉県</v>
          </cell>
          <cell r="D558" t="str">
            <v>和光市</v>
          </cell>
        </row>
        <row r="559">
          <cell r="A559" t="str">
            <v>埼玉県新座市</v>
          </cell>
          <cell r="B559" t="str">
            <v>112305</v>
          </cell>
          <cell r="C559" t="str">
            <v>埼玉県</v>
          </cell>
          <cell r="D559" t="str">
            <v>新座市</v>
          </cell>
        </row>
        <row r="560">
          <cell r="A560" t="str">
            <v>埼玉県桶川市</v>
          </cell>
          <cell r="B560" t="str">
            <v>112313</v>
          </cell>
          <cell r="C560" t="str">
            <v>埼玉県</v>
          </cell>
          <cell r="D560" t="str">
            <v>桶川市</v>
          </cell>
        </row>
        <row r="561">
          <cell r="A561" t="str">
            <v>埼玉県久喜市</v>
          </cell>
          <cell r="B561" t="str">
            <v>112321</v>
          </cell>
          <cell r="C561" t="str">
            <v>埼玉県</v>
          </cell>
          <cell r="D561" t="str">
            <v>久喜市</v>
          </cell>
        </row>
        <row r="562">
          <cell r="A562" t="str">
            <v>埼玉県北本市</v>
          </cell>
          <cell r="B562" t="str">
            <v>112330</v>
          </cell>
          <cell r="C562" t="str">
            <v>埼玉県</v>
          </cell>
          <cell r="D562" t="str">
            <v>北本市</v>
          </cell>
        </row>
        <row r="563">
          <cell r="A563" t="str">
            <v>埼玉県八潮市</v>
          </cell>
          <cell r="B563" t="str">
            <v>112348</v>
          </cell>
          <cell r="C563" t="str">
            <v>埼玉県</v>
          </cell>
          <cell r="D563" t="str">
            <v>八潮市</v>
          </cell>
        </row>
        <row r="564">
          <cell r="A564" t="str">
            <v>埼玉県富士見市</v>
          </cell>
          <cell r="B564" t="str">
            <v>112356</v>
          </cell>
          <cell r="C564" t="str">
            <v>埼玉県</v>
          </cell>
          <cell r="D564" t="str">
            <v>富士見市</v>
          </cell>
        </row>
        <row r="565">
          <cell r="A565" t="str">
            <v>埼玉県三郷市</v>
          </cell>
          <cell r="B565" t="str">
            <v>112372</v>
          </cell>
          <cell r="C565" t="str">
            <v>埼玉県</v>
          </cell>
          <cell r="D565" t="str">
            <v>三郷市</v>
          </cell>
        </row>
        <row r="566">
          <cell r="A566" t="str">
            <v>埼玉県蓮田市</v>
          </cell>
          <cell r="B566" t="str">
            <v>112381</v>
          </cell>
          <cell r="C566" t="str">
            <v>埼玉県</v>
          </cell>
          <cell r="D566" t="str">
            <v>蓮田市</v>
          </cell>
        </row>
        <row r="567">
          <cell r="A567" t="str">
            <v>埼玉県坂戸市</v>
          </cell>
          <cell r="B567" t="str">
            <v>112399</v>
          </cell>
          <cell r="C567" t="str">
            <v>埼玉県</v>
          </cell>
          <cell r="D567" t="str">
            <v>坂戸市</v>
          </cell>
        </row>
        <row r="568">
          <cell r="A568" t="str">
            <v>埼玉県幸手市</v>
          </cell>
          <cell r="B568" t="str">
            <v>112402</v>
          </cell>
          <cell r="C568" t="str">
            <v>埼玉県</v>
          </cell>
          <cell r="D568" t="str">
            <v>幸手市</v>
          </cell>
        </row>
        <row r="569">
          <cell r="A569" t="str">
            <v>埼玉県鶴ヶ島市</v>
          </cell>
          <cell r="B569" t="str">
            <v>112411</v>
          </cell>
          <cell r="C569" t="str">
            <v>埼玉県</v>
          </cell>
          <cell r="D569" t="str">
            <v>鶴ヶ島市</v>
          </cell>
        </row>
        <row r="570">
          <cell r="A570" t="str">
            <v>埼玉県日高市</v>
          </cell>
          <cell r="B570" t="str">
            <v>112429</v>
          </cell>
          <cell r="C570" t="str">
            <v>埼玉県</v>
          </cell>
          <cell r="D570" t="str">
            <v>日高市</v>
          </cell>
        </row>
        <row r="571">
          <cell r="A571" t="str">
            <v>埼玉県吉川市</v>
          </cell>
          <cell r="B571" t="str">
            <v>112437</v>
          </cell>
          <cell r="C571" t="str">
            <v>埼玉県</v>
          </cell>
          <cell r="D571" t="str">
            <v>吉川市</v>
          </cell>
        </row>
        <row r="572">
          <cell r="A572" t="str">
            <v>埼玉県ふじみ野市</v>
          </cell>
          <cell r="B572" t="str">
            <v>112453</v>
          </cell>
          <cell r="C572" t="str">
            <v>埼玉県</v>
          </cell>
          <cell r="D572" t="str">
            <v>ふじみ野市</v>
          </cell>
        </row>
        <row r="573">
          <cell r="A573" t="str">
            <v>埼玉県白岡市</v>
          </cell>
          <cell r="B573" t="str">
            <v>112461</v>
          </cell>
          <cell r="C573" t="str">
            <v>埼玉県</v>
          </cell>
          <cell r="D573" t="str">
            <v>白岡市</v>
          </cell>
        </row>
        <row r="574">
          <cell r="A574" t="str">
            <v>埼玉県北足立郡伊奈町</v>
          </cell>
          <cell r="B574" t="str">
            <v>113018</v>
          </cell>
          <cell r="C574" t="str">
            <v>埼玉県</v>
          </cell>
          <cell r="D574" t="str">
            <v>北足立郡</v>
          </cell>
          <cell r="E574" t="str">
            <v>伊奈町</v>
          </cell>
        </row>
        <row r="575">
          <cell r="A575" t="str">
            <v>埼玉県入間郡三芳町</v>
          </cell>
          <cell r="B575" t="str">
            <v>113247</v>
          </cell>
          <cell r="C575" t="str">
            <v>埼玉県</v>
          </cell>
          <cell r="D575" t="str">
            <v>入間郡</v>
          </cell>
          <cell r="E575" t="str">
            <v>三芳町</v>
          </cell>
        </row>
        <row r="576">
          <cell r="A576" t="str">
            <v>埼玉県入間郡毛呂山町</v>
          </cell>
          <cell r="B576" t="str">
            <v>113263</v>
          </cell>
          <cell r="C576" t="str">
            <v>埼玉県</v>
          </cell>
          <cell r="D576" t="str">
            <v>入間郡</v>
          </cell>
          <cell r="E576" t="str">
            <v>毛呂山町</v>
          </cell>
        </row>
        <row r="577">
          <cell r="A577" t="str">
            <v>埼玉県入間郡越生町</v>
          </cell>
          <cell r="B577" t="str">
            <v>113271</v>
          </cell>
          <cell r="C577" t="str">
            <v>埼玉県</v>
          </cell>
          <cell r="D577" t="str">
            <v>入間郡</v>
          </cell>
          <cell r="E577" t="str">
            <v>越生町</v>
          </cell>
        </row>
        <row r="578">
          <cell r="A578" t="str">
            <v>埼玉県比企郡滑川町</v>
          </cell>
          <cell r="B578" t="str">
            <v>113417</v>
          </cell>
          <cell r="C578" t="str">
            <v>埼玉県</v>
          </cell>
          <cell r="D578" t="str">
            <v>比企郡</v>
          </cell>
          <cell r="E578" t="str">
            <v>滑川町</v>
          </cell>
        </row>
        <row r="579">
          <cell r="A579" t="str">
            <v>埼玉県比企郡嵐山町</v>
          </cell>
          <cell r="B579" t="str">
            <v>113425</v>
          </cell>
          <cell r="C579" t="str">
            <v>埼玉県</v>
          </cell>
          <cell r="D579" t="str">
            <v>比企郡</v>
          </cell>
          <cell r="E579" t="str">
            <v>嵐山町</v>
          </cell>
        </row>
        <row r="580">
          <cell r="A580" t="str">
            <v>埼玉県比企郡小川町</v>
          </cell>
          <cell r="B580" t="str">
            <v>113433</v>
          </cell>
          <cell r="C580" t="str">
            <v>埼玉県</v>
          </cell>
          <cell r="D580" t="str">
            <v>比企郡</v>
          </cell>
          <cell r="E580" t="str">
            <v>小川町</v>
          </cell>
        </row>
        <row r="581">
          <cell r="A581" t="str">
            <v>埼玉県比企郡川島町</v>
          </cell>
          <cell r="B581" t="str">
            <v>113468</v>
          </cell>
          <cell r="C581" t="str">
            <v>埼玉県</v>
          </cell>
          <cell r="D581" t="str">
            <v>比企郡</v>
          </cell>
          <cell r="E581" t="str">
            <v>川島町</v>
          </cell>
        </row>
        <row r="582">
          <cell r="A582" t="str">
            <v>埼玉県比企郡吉見町</v>
          </cell>
          <cell r="B582" t="str">
            <v>113476</v>
          </cell>
          <cell r="C582" t="str">
            <v>埼玉県</v>
          </cell>
          <cell r="D582" t="str">
            <v>比企郡</v>
          </cell>
          <cell r="E582" t="str">
            <v>吉見町</v>
          </cell>
        </row>
        <row r="583">
          <cell r="A583" t="str">
            <v>埼玉県比企郡鳩山町</v>
          </cell>
          <cell r="B583" t="str">
            <v>113484</v>
          </cell>
          <cell r="C583" t="str">
            <v>埼玉県</v>
          </cell>
          <cell r="D583" t="str">
            <v>比企郡</v>
          </cell>
          <cell r="E583" t="str">
            <v>鳩山町</v>
          </cell>
        </row>
        <row r="584">
          <cell r="A584" t="str">
            <v>埼玉県比企郡ときがわ町</v>
          </cell>
          <cell r="B584" t="str">
            <v>113492</v>
          </cell>
          <cell r="C584" t="str">
            <v>埼玉県</v>
          </cell>
          <cell r="D584" t="str">
            <v>比企郡</v>
          </cell>
          <cell r="E584" t="str">
            <v>ときがわ町</v>
          </cell>
        </row>
        <row r="585">
          <cell r="A585" t="str">
            <v>埼玉県秩父郡横瀬町</v>
          </cell>
          <cell r="B585" t="str">
            <v>113611</v>
          </cell>
          <cell r="C585" t="str">
            <v>埼玉県</v>
          </cell>
          <cell r="D585" t="str">
            <v>秩父郡</v>
          </cell>
          <cell r="E585" t="str">
            <v>横瀬町</v>
          </cell>
        </row>
        <row r="586">
          <cell r="A586" t="str">
            <v>埼玉県秩父郡皆野町</v>
          </cell>
          <cell r="B586" t="str">
            <v>113620</v>
          </cell>
          <cell r="C586" t="str">
            <v>埼玉県</v>
          </cell>
          <cell r="D586" t="str">
            <v>秩父郡</v>
          </cell>
          <cell r="E586" t="str">
            <v>皆野町</v>
          </cell>
        </row>
        <row r="587">
          <cell r="A587" t="str">
            <v>埼玉県秩父郡長瀞町</v>
          </cell>
          <cell r="B587" t="str">
            <v>113638</v>
          </cell>
          <cell r="C587" t="str">
            <v>埼玉県</v>
          </cell>
          <cell r="D587" t="str">
            <v>秩父郡</v>
          </cell>
          <cell r="E587" t="str">
            <v>長瀞町</v>
          </cell>
        </row>
        <row r="588">
          <cell r="A588" t="str">
            <v>埼玉県秩父郡小鹿野町</v>
          </cell>
          <cell r="B588" t="str">
            <v>113654</v>
          </cell>
          <cell r="C588" t="str">
            <v>埼玉県</v>
          </cell>
          <cell r="D588" t="str">
            <v>秩父郡</v>
          </cell>
          <cell r="E588" t="str">
            <v>小鹿野町</v>
          </cell>
        </row>
        <row r="589">
          <cell r="A589" t="str">
            <v>埼玉県秩父郡東秩父村</v>
          </cell>
          <cell r="B589" t="str">
            <v>113697</v>
          </cell>
          <cell r="C589" t="str">
            <v>埼玉県</v>
          </cell>
          <cell r="D589" t="str">
            <v>秩父郡</v>
          </cell>
          <cell r="E589" t="str">
            <v>東秩父村</v>
          </cell>
        </row>
        <row r="590">
          <cell r="A590" t="str">
            <v>埼玉県児玉郡美里町</v>
          </cell>
          <cell r="B590" t="str">
            <v>113816</v>
          </cell>
          <cell r="C590" t="str">
            <v>埼玉県</v>
          </cell>
          <cell r="D590" t="str">
            <v>児玉郡</v>
          </cell>
          <cell r="E590" t="str">
            <v>美里町</v>
          </cell>
        </row>
        <row r="591">
          <cell r="A591" t="str">
            <v>埼玉県児玉郡神川町</v>
          </cell>
          <cell r="B591" t="str">
            <v>113832</v>
          </cell>
          <cell r="C591" t="str">
            <v>埼玉県</v>
          </cell>
          <cell r="D591" t="str">
            <v>児玉郡</v>
          </cell>
          <cell r="E591" t="str">
            <v>神川町</v>
          </cell>
        </row>
        <row r="592">
          <cell r="A592" t="str">
            <v>埼玉県児玉郡上里町</v>
          </cell>
          <cell r="B592" t="str">
            <v>113859</v>
          </cell>
          <cell r="C592" t="str">
            <v>埼玉県</v>
          </cell>
          <cell r="D592" t="str">
            <v>児玉郡</v>
          </cell>
          <cell r="E592" t="str">
            <v>上里町</v>
          </cell>
        </row>
        <row r="593">
          <cell r="A593" t="str">
            <v>埼玉県大里郡寄居町</v>
          </cell>
          <cell r="B593" t="str">
            <v>114081</v>
          </cell>
          <cell r="C593" t="str">
            <v>埼玉県</v>
          </cell>
          <cell r="D593" t="str">
            <v>大里郡</v>
          </cell>
          <cell r="E593" t="str">
            <v>寄居町</v>
          </cell>
        </row>
        <row r="594">
          <cell r="A594" t="str">
            <v>埼玉県南埼玉郡宮代町</v>
          </cell>
          <cell r="B594" t="str">
            <v>114421</v>
          </cell>
          <cell r="C594" t="str">
            <v>埼玉県</v>
          </cell>
          <cell r="D594" t="str">
            <v>南埼玉郡</v>
          </cell>
          <cell r="E594" t="str">
            <v>宮代町</v>
          </cell>
        </row>
        <row r="595">
          <cell r="A595" t="str">
            <v>埼玉県北葛飾郡杉戸町</v>
          </cell>
          <cell r="B595" t="str">
            <v>114642</v>
          </cell>
          <cell r="C595" t="str">
            <v>埼玉県</v>
          </cell>
          <cell r="D595" t="str">
            <v>北葛飾郡</v>
          </cell>
          <cell r="E595" t="str">
            <v>杉戸町</v>
          </cell>
        </row>
        <row r="596">
          <cell r="A596" t="str">
            <v>埼玉県北葛飾郡松伏町</v>
          </cell>
          <cell r="B596" t="str">
            <v>114651</v>
          </cell>
          <cell r="C596" t="str">
            <v>埼玉県</v>
          </cell>
          <cell r="D596" t="str">
            <v>北葛飾郡</v>
          </cell>
          <cell r="E596" t="str">
            <v>松伏町</v>
          </cell>
        </row>
        <row r="597">
          <cell r="A597" t="str">
            <v>千葉県千葉市中央区</v>
          </cell>
          <cell r="B597" t="str">
            <v>121011</v>
          </cell>
          <cell r="C597" t="str">
            <v>千葉県</v>
          </cell>
          <cell r="D597" t="str">
            <v>千葉市</v>
          </cell>
          <cell r="E597" t="str">
            <v>中央区</v>
          </cell>
        </row>
        <row r="598">
          <cell r="A598" t="str">
            <v>千葉県千葉市花見川区</v>
          </cell>
          <cell r="B598" t="str">
            <v>121029</v>
          </cell>
          <cell r="C598" t="str">
            <v>千葉県</v>
          </cell>
          <cell r="D598" t="str">
            <v>千葉市</v>
          </cell>
          <cell r="E598" t="str">
            <v>花見川区</v>
          </cell>
        </row>
        <row r="599">
          <cell r="A599" t="str">
            <v>千葉県千葉市稲毛区</v>
          </cell>
          <cell r="B599" t="str">
            <v>121037</v>
          </cell>
          <cell r="C599" t="str">
            <v>千葉県</v>
          </cell>
          <cell r="D599" t="str">
            <v>千葉市</v>
          </cell>
          <cell r="E599" t="str">
            <v>稲毛区</v>
          </cell>
        </row>
        <row r="600">
          <cell r="A600" t="str">
            <v>千葉県千葉市若葉区</v>
          </cell>
          <cell r="B600" t="str">
            <v>121045</v>
          </cell>
          <cell r="C600" t="str">
            <v>千葉県</v>
          </cell>
          <cell r="D600" t="str">
            <v>千葉市</v>
          </cell>
          <cell r="E600" t="str">
            <v>若葉区</v>
          </cell>
        </row>
        <row r="601">
          <cell r="A601" t="str">
            <v>千葉県千葉市緑区</v>
          </cell>
          <cell r="B601" t="str">
            <v>121053</v>
          </cell>
          <cell r="C601" t="str">
            <v>千葉県</v>
          </cell>
          <cell r="D601" t="str">
            <v>千葉市</v>
          </cell>
          <cell r="E601" t="str">
            <v>緑区</v>
          </cell>
        </row>
        <row r="602">
          <cell r="A602" t="str">
            <v>千葉県千葉市美浜区</v>
          </cell>
          <cell r="B602" t="str">
            <v>121061</v>
          </cell>
          <cell r="C602" t="str">
            <v>千葉県</v>
          </cell>
          <cell r="D602" t="str">
            <v>千葉市</v>
          </cell>
          <cell r="E602" t="str">
            <v>美浜区</v>
          </cell>
        </row>
        <row r="603">
          <cell r="A603" t="str">
            <v>千葉県銚子市</v>
          </cell>
          <cell r="B603" t="str">
            <v>122025</v>
          </cell>
          <cell r="C603" t="str">
            <v>千葉県</v>
          </cell>
          <cell r="D603" t="str">
            <v>銚子市</v>
          </cell>
        </row>
        <row r="604">
          <cell r="A604" t="str">
            <v>千葉県市川市</v>
          </cell>
          <cell r="B604" t="str">
            <v>122033</v>
          </cell>
          <cell r="C604" t="str">
            <v>千葉県</v>
          </cell>
          <cell r="D604" t="str">
            <v>市川市</v>
          </cell>
        </row>
        <row r="605">
          <cell r="A605" t="str">
            <v>千葉県船橋市</v>
          </cell>
          <cell r="B605" t="str">
            <v>122041</v>
          </cell>
          <cell r="C605" t="str">
            <v>千葉県</v>
          </cell>
          <cell r="D605" t="str">
            <v>船橋市</v>
          </cell>
        </row>
        <row r="606">
          <cell r="A606" t="str">
            <v>千葉県館山市</v>
          </cell>
          <cell r="B606" t="str">
            <v>122050</v>
          </cell>
          <cell r="C606" t="str">
            <v>千葉県</v>
          </cell>
          <cell r="D606" t="str">
            <v>館山市</v>
          </cell>
        </row>
        <row r="607">
          <cell r="A607" t="str">
            <v>千葉県木更津市</v>
          </cell>
          <cell r="B607" t="str">
            <v>122068</v>
          </cell>
          <cell r="C607" t="str">
            <v>千葉県</v>
          </cell>
          <cell r="D607" t="str">
            <v>木更津市</v>
          </cell>
        </row>
        <row r="608">
          <cell r="A608" t="str">
            <v>千葉県松戸市</v>
          </cell>
          <cell r="B608" t="str">
            <v>122076</v>
          </cell>
          <cell r="C608" t="str">
            <v>千葉県</v>
          </cell>
          <cell r="D608" t="str">
            <v>松戸市</v>
          </cell>
        </row>
        <row r="609">
          <cell r="A609" t="str">
            <v>千葉県野田市</v>
          </cell>
          <cell r="B609" t="str">
            <v>122084</v>
          </cell>
          <cell r="C609" t="str">
            <v>千葉県</v>
          </cell>
          <cell r="D609" t="str">
            <v>野田市</v>
          </cell>
        </row>
        <row r="610">
          <cell r="A610" t="str">
            <v>千葉県茂原市</v>
          </cell>
          <cell r="B610" t="str">
            <v>122106</v>
          </cell>
          <cell r="C610" t="str">
            <v>千葉県</v>
          </cell>
          <cell r="D610" t="str">
            <v>茂原市</v>
          </cell>
        </row>
        <row r="611">
          <cell r="A611" t="str">
            <v>千葉県成田市</v>
          </cell>
          <cell r="B611" t="str">
            <v>122114</v>
          </cell>
          <cell r="C611" t="str">
            <v>千葉県</v>
          </cell>
          <cell r="D611" t="str">
            <v>成田市</v>
          </cell>
        </row>
        <row r="612">
          <cell r="A612" t="str">
            <v>千葉県佐倉市</v>
          </cell>
          <cell r="B612" t="str">
            <v>122122</v>
          </cell>
          <cell r="C612" t="str">
            <v>千葉県</v>
          </cell>
          <cell r="D612" t="str">
            <v>佐倉市</v>
          </cell>
        </row>
        <row r="613">
          <cell r="A613" t="str">
            <v>千葉県東金市</v>
          </cell>
          <cell r="B613" t="str">
            <v>122131</v>
          </cell>
          <cell r="C613" t="str">
            <v>千葉県</v>
          </cell>
          <cell r="D613" t="str">
            <v>東金市</v>
          </cell>
        </row>
        <row r="614">
          <cell r="A614" t="str">
            <v>千葉県旭市</v>
          </cell>
          <cell r="B614" t="str">
            <v>122157</v>
          </cell>
          <cell r="C614" t="str">
            <v>千葉県</v>
          </cell>
          <cell r="D614" t="str">
            <v>旭市</v>
          </cell>
        </row>
        <row r="615">
          <cell r="A615" t="str">
            <v>千葉県習志野市</v>
          </cell>
          <cell r="B615" t="str">
            <v>122165</v>
          </cell>
          <cell r="C615" t="str">
            <v>千葉県</v>
          </cell>
          <cell r="D615" t="str">
            <v>習志野市</v>
          </cell>
        </row>
        <row r="616">
          <cell r="A616" t="str">
            <v>千葉県柏市</v>
          </cell>
          <cell r="B616" t="str">
            <v>122173</v>
          </cell>
          <cell r="C616" t="str">
            <v>千葉県</v>
          </cell>
          <cell r="D616" t="str">
            <v>柏市</v>
          </cell>
        </row>
        <row r="617">
          <cell r="A617" t="str">
            <v>千葉県勝浦市</v>
          </cell>
          <cell r="B617" t="str">
            <v>122181</v>
          </cell>
          <cell r="C617" t="str">
            <v>千葉県</v>
          </cell>
          <cell r="D617" t="str">
            <v>勝浦市</v>
          </cell>
        </row>
        <row r="618">
          <cell r="A618" t="str">
            <v>千葉県市原市</v>
          </cell>
          <cell r="B618" t="str">
            <v>122190</v>
          </cell>
          <cell r="C618" t="str">
            <v>千葉県</v>
          </cell>
          <cell r="D618" t="str">
            <v>市原市</v>
          </cell>
        </row>
        <row r="619">
          <cell r="A619" t="str">
            <v>千葉県流山市</v>
          </cell>
          <cell r="B619" t="str">
            <v>122203</v>
          </cell>
          <cell r="C619" t="str">
            <v>千葉県</v>
          </cell>
          <cell r="D619" t="str">
            <v>流山市</v>
          </cell>
        </row>
        <row r="620">
          <cell r="A620" t="str">
            <v>千葉県八千代市</v>
          </cell>
          <cell r="B620" t="str">
            <v>122211</v>
          </cell>
          <cell r="C620" t="str">
            <v>千葉県</v>
          </cell>
          <cell r="D620" t="str">
            <v>八千代市</v>
          </cell>
        </row>
        <row r="621">
          <cell r="A621" t="str">
            <v>千葉県我孫子市</v>
          </cell>
          <cell r="B621" t="str">
            <v>122220</v>
          </cell>
          <cell r="C621" t="str">
            <v>千葉県</v>
          </cell>
          <cell r="D621" t="str">
            <v>我孫子市</v>
          </cell>
        </row>
        <row r="622">
          <cell r="A622" t="str">
            <v>千葉県鴨川市</v>
          </cell>
          <cell r="B622" t="str">
            <v>122238</v>
          </cell>
          <cell r="C622" t="str">
            <v>千葉県</v>
          </cell>
          <cell r="D622" t="str">
            <v>鴨川市</v>
          </cell>
        </row>
        <row r="623">
          <cell r="A623" t="str">
            <v>千葉県鎌ケ谷市</v>
          </cell>
          <cell r="B623" t="str">
            <v>122246</v>
          </cell>
          <cell r="C623" t="str">
            <v>千葉県</v>
          </cell>
          <cell r="D623" t="str">
            <v>鎌ケ谷市</v>
          </cell>
        </row>
        <row r="624">
          <cell r="A624" t="str">
            <v>千葉県君津市</v>
          </cell>
          <cell r="B624" t="str">
            <v>122254</v>
          </cell>
          <cell r="C624" t="str">
            <v>千葉県</v>
          </cell>
          <cell r="D624" t="str">
            <v>君津市</v>
          </cell>
        </row>
        <row r="625">
          <cell r="A625" t="str">
            <v>千葉県富津市</v>
          </cell>
          <cell r="B625" t="str">
            <v>122262</v>
          </cell>
          <cell r="C625" t="str">
            <v>千葉県</v>
          </cell>
          <cell r="D625" t="str">
            <v>富津市</v>
          </cell>
        </row>
        <row r="626">
          <cell r="A626" t="str">
            <v>千葉県浦安市</v>
          </cell>
          <cell r="B626" t="str">
            <v>122271</v>
          </cell>
          <cell r="C626" t="str">
            <v>千葉県</v>
          </cell>
          <cell r="D626" t="str">
            <v>浦安市</v>
          </cell>
        </row>
        <row r="627">
          <cell r="A627" t="str">
            <v>千葉県四街道市</v>
          </cell>
          <cell r="B627" t="str">
            <v>122289</v>
          </cell>
          <cell r="C627" t="str">
            <v>千葉県</v>
          </cell>
          <cell r="D627" t="str">
            <v>四街道市</v>
          </cell>
        </row>
        <row r="628">
          <cell r="A628" t="str">
            <v>千葉県袖ケ浦市</v>
          </cell>
          <cell r="B628" t="str">
            <v>122297</v>
          </cell>
          <cell r="C628" t="str">
            <v>千葉県</v>
          </cell>
          <cell r="D628" t="str">
            <v>袖ケ浦市</v>
          </cell>
        </row>
        <row r="629">
          <cell r="A629" t="str">
            <v>千葉県八街市</v>
          </cell>
          <cell r="B629" t="str">
            <v>122301</v>
          </cell>
          <cell r="C629" t="str">
            <v>千葉県</v>
          </cell>
          <cell r="D629" t="str">
            <v>八街市</v>
          </cell>
        </row>
        <row r="630">
          <cell r="A630" t="str">
            <v>千葉県印西市</v>
          </cell>
          <cell r="B630" t="str">
            <v>122319</v>
          </cell>
          <cell r="C630" t="str">
            <v>千葉県</v>
          </cell>
          <cell r="D630" t="str">
            <v>印西市</v>
          </cell>
        </row>
        <row r="631">
          <cell r="A631" t="str">
            <v>千葉県白井市</v>
          </cell>
          <cell r="B631" t="str">
            <v>122327</v>
          </cell>
          <cell r="C631" t="str">
            <v>千葉県</v>
          </cell>
          <cell r="D631" t="str">
            <v>白井市</v>
          </cell>
        </row>
        <row r="632">
          <cell r="A632" t="str">
            <v>千葉県富里市</v>
          </cell>
          <cell r="B632" t="str">
            <v>122335</v>
          </cell>
          <cell r="C632" t="str">
            <v>千葉県</v>
          </cell>
          <cell r="D632" t="str">
            <v>富里市</v>
          </cell>
        </row>
        <row r="633">
          <cell r="A633" t="str">
            <v>千葉県南房総市</v>
          </cell>
          <cell r="B633" t="str">
            <v>122343</v>
          </cell>
          <cell r="C633" t="str">
            <v>千葉県</v>
          </cell>
          <cell r="D633" t="str">
            <v>南房総市</v>
          </cell>
        </row>
        <row r="634">
          <cell r="A634" t="str">
            <v>千葉県匝瑳市</v>
          </cell>
          <cell r="B634" t="str">
            <v>122351</v>
          </cell>
          <cell r="C634" t="str">
            <v>千葉県</v>
          </cell>
          <cell r="D634" t="str">
            <v>匝瑳市</v>
          </cell>
        </row>
        <row r="635">
          <cell r="A635" t="str">
            <v>千葉県香取市</v>
          </cell>
          <cell r="B635" t="str">
            <v>122360</v>
          </cell>
          <cell r="C635" t="str">
            <v>千葉県</v>
          </cell>
          <cell r="D635" t="str">
            <v>香取市</v>
          </cell>
        </row>
        <row r="636">
          <cell r="A636" t="str">
            <v>千葉県山武市</v>
          </cell>
          <cell r="B636" t="str">
            <v>122378</v>
          </cell>
          <cell r="C636" t="str">
            <v>千葉県</v>
          </cell>
          <cell r="D636" t="str">
            <v>山武市</v>
          </cell>
        </row>
        <row r="637">
          <cell r="A637" t="str">
            <v>千葉県いすみ市</v>
          </cell>
          <cell r="B637" t="str">
            <v>122386</v>
          </cell>
          <cell r="C637" t="str">
            <v>千葉県</v>
          </cell>
          <cell r="D637" t="str">
            <v>いすみ市</v>
          </cell>
        </row>
        <row r="638">
          <cell r="A638" t="str">
            <v>千葉県大網白里市</v>
          </cell>
          <cell r="B638" t="str">
            <v>122394</v>
          </cell>
          <cell r="C638" t="str">
            <v>千葉県</v>
          </cell>
          <cell r="D638" t="str">
            <v>大網白里市</v>
          </cell>
        </row>
        <row r="639">
          <cell r="A639" t="str">
            <v>千葉県印旛郡酒々井町</v>
          </cell>
          <cell r="B639" t="str">
            <v>123226</v>
          </cell>
          <cell r="C639" t="str">
            <v>千葉県</v>
          </cell>
          <cell r="D639" t="str">
            <v>印旛郡</v>
          </cell>
          <cell r="E639" t="str">
            <v>酒々井町</v>
          </cell>
        </row>
        <row r="640">
          <cell r="A640" t="str">
            <v>千葉県印旛郡栄町</v>
          </cell>
          <cell r="B640" t="str">
            <v>123293</v>
          </cell>
          <cell r="C640" t="str">
            <v>千葉県</v>
          </cell>
          <cell r="D640" t="str">
            <v>印旛郡</v>
          </cell>
          <cell r="E640" t="str">
            <v>栄町</v>
          </cell>
        </row>
        <row r="641">
          <cell r="A641" t="str">
            <v>千葉県香取郡神崎町</v>
          </cell>
          <cell r="B641" t="str">
            <v>123421</v>
          </cell>
          <cell r="C641" t="str">
            <v>千葉県</v>
          </cell>
          <cell r="D641" t="str">
            <v>香取郡</v>
          </cell>
          <cell r="E641" t="str">
            <v>神崎町</v>
          </cell>
        </row>
        <row r="642">
          <cell r="A642" t="str">
            <v>千葉県香取郡多古町</v>
          </cell>
          <cell r="B642" t="str">
            <v>123471</v>
          </cell>
          <cell r="C642" t="str">
            <v>千葉県</v>
          </cell>
          <cell r="D642" t="str">
            <v>香取郡</v>
          </cell>
          <cell r="E642" t="str">
            <v>多古町</v>
          </cell>
        </row>
        <row r="643">
          <cell r="A643" t="str">
            <v>千葉県香取郡東庄町</v>
          </cell>
          <cell r="B643" t="str">
            <v>123498</v>
          </cell>
          <cell r="C643" t="str">
            <v>千葉県</v>
          </cell>
          <cell r="D643" t="str">
            <v>香取郡</v>
          </cell>
          <cell r="E643" t="str">
            <v>東庄町</v>
          </cell>
        </row>
        <row r="644">
          <cell r="A644" t="str">
            <v>千葉県山武郡九十九里町</v>
          </cell>
          <cell r="B644" t="str">
            <v>124036</v>
          </cell>
          <cell r="C644" t="str">
            <v>千葉県</v>
          </cell>
          <cell r="D644" t="str">
            <v>山武郡</v>
          </cell>
          <cell r="E644" t="str">
            <v>九十九里町</v>
          </cell>
        </row>
        <row r="645">
          <cell r="A645" t="str">
            <v>千葉県山武郡芝山町</v>
          </cell>
          <cell r="B645" t="str">
            <v>124095</v>
          </cell>
          <cell r="C645" t="str">
            <v>千葉県</v>
          </cell>
          <cell r="D645" t="str">
            <v>山武郡</v>
          </cell>
          <cell r="E645" t="str">
            <v>芝山町</v>
          </cell>
        </row>
        <row r="646">
          <cell r="A646" t="str">
            <v>千葉県山武郡横芝光町</v>
          </cell>
          <cell r="B646" t="str">
            <v>124109</v>
          </cell>
          <cell r="C646" t="str">
            <v>千葉県</v>
          </cell>
          <cell r="D646" t="str">
            <v>山武郡</v>
          </cell>
          <cell r="E646" t="str">
            <v>横芝光町</v>
          </cell>
        </row>
        <row r="647">
          <cell r="A647" t="str">
            <v>千葉県長生郡一宮町</v>
          </cell>
          <cell r="B647" t="str">
            <v>124214</v>
          </cell>
          <cell r="C647" t="str">
            <v>千葉県</v>
          </cell>
          <cell r="D647" t="str">
            <v>長生郡</v>
          </cell>
          <cell r="E647" t="str">
            <v>一宮町</v>
          </cell>
        </row>
        <row r="648">
          <cell r="A648" t="str">
            <v>千葉県長生郡睦沢町</v>
          </cell>
          <cell r="B648" t="str">
            <v>124222</v>
          </cell>
          <cell r="C648" t="str">
            <v>千葉県</v>
          </cell>
          <cell r="D648" t="str">
            <v>長生郡</v>
          </cell>
          <cell r="E648" t="str">
            <v>睦沢町</v>
          </cell>
        </row>
        <row r="649">
          <cell r="A649" t="str">
            <v>千葉県長生郡長生村</v>
          </cell>
          <cell r="B649" t="str">
            <v>124231</v>
          </cell>
          <cell r="C649" t="str">
            <v>千葉県</v>
          </cell>
          <cell r="D649" t="str">
            <v>長生郡</v>
          </cell>
          <cell r="E649" t="str">
            <v>長生村</v>
          </cell>
        </row>
        <row r="650">
          <cell r="A650" t="str">
            <v>千葉県長生郡白子町</v>
          </cell>
          <cell r="B650" t="str">
            <v>124249</v>
          </cell>
          <cell r="C650" t="str">
            <v>千葉県</v>
          </cell>
          <cell r="D650" t="str">
            <v>長生郡</v>
          </cell>
          <cell r="E650" t="str">
            <v>白子町</v>
          </cell>
        </row>
        <row r="651">
          <cell r="A651" t="str">
            <v>千葉県長生郡長柄町</v>
          </cell>
          <cell r="B651" t="str">
            <v>124265</v>
          </cell>
          <cell r="C651" t="str">
            <v>千葉県</v>
          </cell>
          <cell r="D651" t="str">
            <v>長生郡</v>
          </cell>
          <cell r="E651" t="str">
            <v>長柄町</v>
          </cell>
        </row>
        <row r="652">
          <cell r="A652" t="str">
            <v>千葉県長生郡長南町</v>
          </cell>
          <cell r="B652" t="str">
            <v>124273</v>
          </cell>
          <cell r="C652" t="str">
            <v>千葉県</v>
          </cell>
          <cell r="D652" t="str">
            <v>長生郡</v>
          </cell>
          <cell r="E652" t="str">
            <v>長南町</v>
          </cell>
        </row>
        <row r="653">
          <cell r="A653" t="str">
            <v>千葉県夷隅郡大多喜町</v>
          </cell>
          <cell r="B653" t="str">
            <v>124419</v>
          </cell>
          <cell r="C653" t="str">
            <v>千葉県</v>
          </cell>
          <cell r="D653" t="str">
            <v>夷隅郡</v>
          </cell>
          <cell r="E653" t="str">
            <v>大多喜町</v>
          </cell>
        </row>
        <row r="654">
          <cell r="A654" t="str">
            <v>千葉県夷隅郡御宿町</v>
          </cell>
          <cell r="B654" t="str">
            <v>124435</v>
          </cell>
          <cell r="C654" t="str">
            <v>千葉県</v>
          </cell>
          <cell r="D654" t="str">
            <v>夷隅郡</v>
          </cell>
          <cell r="E654" t="str">
            <v>御宿町</v>
          </cell>
        </row>
        <row r="655">
          <cell r="A655" t="str">
            <v>千葉県安房郡鋸南町</v>
          </cell>
          <cell r="B655" t="str">
            <v>124630</v>
          </cell>
          <cell r="C655" t="str">
            <v>千葉県</v>
          </cell>
          <cell r="D655" t="str">
            <v>安房郡</v>
          </cell>
          <cell r="E655" t="str">
            <v>鋸南町</v>
          </cell>
        </row>
        <row r="656">
          <cell r="A656" t="str">
            <v>東京都千代田区</v>
          </cell>
          <cell r="B656" t="str">
            <v>131016</v>
          </cell>
          <cell r="C656" t="str">
            <v>東京都</v>
          </cell>
          <cell r="D656" t="str">
            <v>千代田区</v>
          </cell>
        </row>
        <row r="657">
          <cell r="A657" t="str">
            <v>東京都中央区</v>
          </cell>
          <cell r="B657" t="str">
            <v>131024</v>
          </cell>
          <cell r="C657" t="str">
            <v>東京都</v>
          </cell>
          <cell r="D657" t="str">
            <v>中央区</v>
          </cell>
        </row>
        <row r="658">
          <cell r="A658" t="str">
            <v>東京都港区</v>
          </cell>
          <cell r="B658" t="str">
            <v>131032</v>
          </cell>
          <cell r="C658" t="str">
            <v>東京都</v>
          </cell>
          <cell r="D658" t="str">
            <v>港区</v>
          </cell>
        </row>
        <row r="659">
          <cell r="A659" t="str">
            <v>東京都新宿区</v>
          </cell>
          <cell r="B659" t="str">
            <v>131041</v>
          </cell>
          <cell r="C659" t="str">
            <v>東京都</v>
          </cell>
          <cell r="D659" t="str">
            <v>新宿区</v>
          </cell>
        </row>
        <row r="660">
          <cell r="A660" t="str">
            <v>東京都文京区</v>
          </cell>
          <cell r="B660" t="str">
            <v>131059</v>
          </cell>
          <cell r="C660" t="str">
            <v>東京都</v>
          </cell>
          <cell r="D660" t="str">
            <v>文京区</v>
          </cell>
        </row>
        <row r="661">
          <cell r="A661" t="str">
            <v>東京都台東区</v>
          </cell>
          <cell r="B661" t="str">
            <v>131067</v>
          </cell>
          <cell r="C661" t="str">
            <v>東京都</v>
          </cell>
          <cell r="D661" t="str">
            <v>台東区</v>
          </cell>
        </row>
        <row r="662">
          <cell r="A662" t="str">
            <v>東京都墨田区</v>
          </cell>
          <cell r="B662" t="str">
            <v>131075</v>
          </cell>
          <cell r="C662" t="str">
            <v>東京都</v>
          </cell>
          <cell r="D662" t="str">
            <v>墨田区</v>
          </cell>
        </row>
        <row r="663">
          <cell r="A663" t="str">
            <v>東京都江東区</v>
          </cell>
          <cell r="B663" t="str">
            <v>131083</v>
          </cell>
          <cell r="C663" t="str">
            <v>東京都</v>
          </cell>
          <cell r="D663" t="str">
            <v>江東区</v>
          </cell>
        </row>
        <row r="664">
          <cell r="A664" t="str">
            <v>東京都品川区</v>
          </cell>
          <cell r="B664" t="str">
            <v>131091</v>
          </cell>
          <cell r="C664" t="str">
            <v>東京都</v>
          </cell>
          <cell r="D664" t="str">
            <v>品川区</v>
          </cell>
        </row>
        <row r="665">
          <cell r="A665" t="str">
            <v>東京都目黒区</v>
          </cell>
          <cell r="B665" t="str">
            <v>131105</v>
          </cell>
          <cell r="C665" t="str">
            <v>東京都</v>
          </cell>
          <cell r="D665" t="str">
            <v>目黒区</v>
          </cell>
        </row>
        <row r="666">
          <cell r="A666" t="str">
            <v>東京都大田区</v>
          </cell>
          <cell r="B666" t="str">
            <v>131113</v>
          </cell>
          <cell r="C666" t="str">
            <v>東京都</v>
          </cell>
          <cell r="D666" t="str">
            <v>大田区</v>
          </cell>
        </row>
        <row r="667">
          <cell r="A667" t="str">
            <v>東京都世田谷区</v>
          </cell>
          <cell r="B667" t="str">
            <v>131121</v>
          </cell>
          <cell r="C667" t="str">
            <v>東京都</v>
          </cell>
          <cell r="D667" t="str">
            <v>世田谷区</v>
          </cell>
        </row>
        <row r="668">
          <cell r="A668" t="str">
            <v>東京都渋谷区</v>
          </cell>
          <cell r="B668" t="str">
            <v>131130</v>
          </cell>
          <cell r="C668" t="str">
            <v>東京都</v>
          </cell>
          <cell r="D668" t="str">
            <v>渋谷区</v>
          </cell>
        </row>
        <row r="669">
          <cell r="A669" t="str">
            <v>東京都中野区</v>
          </cell>
          <cell r="B669" t="str">
            <v>131148</v>
          </cell>
          <cell r="C669" t="str">
            <v>東京都</v>
          </cell>
          <cell r="D669" t="str">
            <v>中野区</v>
          </cell>
        </row>
        <row r="670">
          <cell r="A670" t="str">
            <v>東京都杉並区</v>
          </cell>
          <cell r="B670" t="str">
            <v>131156</v>
          </cell>
          <cell r="C670" t="str">
            <v>東京都</v>
          </cell>
          <cell r="D670" t="str">
            <v>杉並区</v>
          </cell>
        </row>
        <row r="671">
          <cell r="A671" t="str">
            <v>東京都豊島区</v>
          </cell>
          <cell r="B671" t="str">
            <v>131164</v>
          </cell>
          <cell r="C671" t="str">
            <v>東京都</v>
          </cell>
          <cell r="D671" t="str">
            <v>豊島区</v>
          </cell>
        </row>
        <row r="672">
          <cell r="A672" t="str">
            <v>東京都北区</v>
          </cell>
          <cell r="B672" t="str">
            <v>131172</v>
          </cell>
          <cell r="C672" t="str">
            <v>東京都</v>
          </cell>
          <cell r="D672" t="str">
            <v>北区</v>
          </cell>
        </row>
        <row r="673">
          <cell r="A673" t="str">
            <v>東京都荒川区</v>
          </cell>
          <cell r="B673" t="str">
            <v>131181</v>
          </cell>
          <cell r="C673" t="str">
            <v>東京都</v>
          </cell>
          <cell r="D673" t="str">
            <v>荒川区</v>
          </cell>
        </row>
        <row r="674">
          <cell r="A674" t="str">
            <v>東京都板橋区</v>
          </cell>
          <cell r="B674" t="str">
            <v>131199</v>
          </cell>
          <cell r="C674" t="str">
            <v>東京都</v>
          </cell>
          <cell r="D674" t="str">
            <v>板橋区</v>
          </cell>
        </row>
        <row r="675">
          <cell r="A675" t="str">
            <v>東京都練馬区</v>
          </cell>
          <cell r="B675" t="str">
            <v>131202</v>
          </cell>
          <cell r="C675" t="str">
            <v>東京都</v>
          </cell>
          <cell r="D675" t="str">
            <v>練馬区</v>
          </cell>
        </row>
        <row r="676">
          <cell r="A676" t="str">
            <v>東京都足立区</v>
          </cell>
          <cell r="B676" t="str">
            <v>131211</v>
          </cell>
          <cell r="C676" t="str">
            <v>東京都</v>
          </cell>
          <cell r="D676" t="str">
            <v>足立区</v>
          </cell>
        </row>
        <row r="677">
          <cell r="A677" t="str">
            <v>東京都葛飾区</v>
          </cell>
          <cell r="B677" t="str">
            <v>131229</v>
          </cell>
          <cell r="C677" t="str">
            <v>東京都</v>
          </cell>
          <cell r="D677" t="str">
            <v>葛飾区</v>
          </cell>
        </row>
        <row r="678">
          <cell r="A678" t="str">
            <v>東京都江戸川区</v>
          </cell>
          <cell r="B678" t="str">
            <v>131237</v>
          </cell>
          <cell r="C678" t="str">
            <v>東京都</v>
          </cell>
          <cell r="D678" t="str">
            <v>江戸川区</v>
          </cell>
        </row>
        <row r="679">
          <cell r="A679" t="str">
            <v>東京都八王子市</v>
          </cell>
          <cell r="B679" t="str">
            <v>132012</v>
          </cell>
          <cell r="C679" t="str">
            <v>東京都</v>
          </cell>
          <cell r="D679" t="str">
            <v>八王子市</v>
          </cell>
        </row>
        <row r="680">
          <cell r="A680" t="str">
            <v>東京都立川市</v>
          </cell>
          <cell r="B680" t="str">
            <v>132021</v>
          </cell>
          <cell r="C680" t="str">
            <v>東京都</v>
          </cell>
          <cell r="D680" t="str">
            <v>立川市</v>
          </cell>
        </row>
        <row r="681">
          <cell r="A681" t="str">
            <v>東京都武蔵野市</v>
          </cell>
          <cell r="B681" t="str">
            <v>132039</v>
          </cell>
          <cell r="C681" t="str">
            <v>東京都</v>
          </cell>
          <cell r="D681" t="str">
            <v>武蔵野市</v>
          </cell>
        </row>
        <row r="682">
          <cell r="A682" t="str">
            <v>東京都三鷹市</v>
          </cell>
          <cell r="B682" t="str">
            <v>132047</v>
          </cell>
          <cell r="C682" t="str">
            <v>東京都</v>
          </cell>
          <cell r="D682" t="str">
            <v>三鷹市</v>
          </cell>
        </row>
        <row r="683">
          <cell r="A683" t="str">
            <v>東京都青梅市</v>
          </cell>
          <cell r="B683" t="str">
            <v>132055</v>
          </cell>
          <cell r="C683" t="str">
            <v>東京都</v>
          </cell>
          <cell r="D683" t="str">
            <v>青梅市</v>
          </cell>
        </row>
        <row r="684">
          <cell r="A684" t="str">
            <v>東京都府中市</v>
          </cell>
          <cell r="B684" t="str">
            <v>132063</v>
          </cell>
          <cell r="C684" t="str">
            <v>東京都</v>
          </cell>
          <cell r="D684" t="str">
            <v>府中市</v>
          </cell>
        </row>
        <row r="685">
          <cell r="A685" t="str">
            <v>東京都昭島市</v>
          </cell>
          <cell r="B685" t="str">
            <v>132071</v>
          </cell>
          <cell r="C685" t="str">
            <v>東京都</v>
          </cell>
          <cell r="D685" t="str">
            <v>昭島市</v>
          </cell>
        </row>
        <row r="686">
          <cell r="A686" t="str">
            <v>東京都調布市</v>
          </cell>
          <cell r="B686" t="str">
            <v>132080</v>
          </cell>
          <cell r="C686" t="str">
            <v>東京都</v>
          </cell>
          <cell r="D686" t="str">
            <v>調布市</v>
          </cell>
        </row>
        <row r="687">
          <cell r="A687" t="str">
            <v>東京都町田市</v>
          </cell>
          <cell r="B687" t="str">
            <v>132098</v>
          </cell>
          <cell r="C687" t="str">
            <v>東京都</v>
          </cell>
          <cell r="D687" t="str">
            <v>町田市</v>
          </cell>
        </row>
        <row r="688">
          <cell r="A688" t="str">
            <v>東京都小金井市</v>
          </cell>
          <cell r="B688" t="str">
            <v>132101</v>
          </cell>
          <cell r="C688" t="str">
            <v>東京都</v>
          </cell>
          <cell r="D688" t="str">
            <v>小金井市</v>
          </cell>
        </row>
        <row r="689">
          <cell r="A689" t="str">
            <v>東京都小平市</v>
          </cell>
          <cell r="B689" t="str">
            <v>132110</v>
          </cell>
          <cell r="C689" t="str">
            <v>東京都</v>
          </cell>
          <cell r="D689" t="str">
            <v>小平市</v>
          </cell>
        </row>
        <row r="690">
          <cell r="A690" t="str">
            <v>東京都日野市</v>
          </cell>
          <cell r="B690" t="str">
            <v>132128</v>
          </cell>
          <cell r="C690" t="str">
            <v>東京都</v>
          </cell>
          <cell r="D690" t="str">
            <v>日野市</v>
          </cell>
        </row>
        <row r="691">
          <cell r="A691" t="str">
            <v>東京都東村山市</v>
          </cell>
          <cell r="B691" t="str">
            <v>132136</v>
          </cell>
          <cell r="C691" t="str">
            <v>東京都</v>
          </cell>
          <cell r="D691" t="str">
            <v>東村山市</v>
          </cell>
        </row>
        <row r="692">
          <cell r="A692" t="str">
            <v>東京都国分寺市</v>
          </cell>
          <cell r="B692" t="str">
            <v>132144</v>
          </cell>
          <cell r="C692" t="str">
            <v>東京都</v>
          </cell>
          <cell r="D692" t="str">
            <v>国分寺市</v>
          </cell>
        </row>
        <row r="693">
          <cell r="A693" t="str">
            <v>東京都国立市</v>
          </cell>
          <cell r="B693" t="str">
            <v>132152</v>
          </cell>
          <cell r="C693" t="str">
            <v>東京都</v>
          </cell>
          <cell r="D693" t="str">
            <v>国立市</v>
          </cell>
        </row>
        <row r="694">
          <cell r="A694" t="str">
            <v>東京都福生市</v>
          </cell>
          <cell r="B694" t="str">
            <v>132187</v>
          </cell>
          <cell r="C694" t="str">
            <v>東京都</v>
          </cell>
          <cell r="D694" t="str">
            <v>福生市</v>
          </cell>
        </row>
        <row r="695">
          <cell r="A695" t="str">
            <v>東京都狛江市</v>
          </cell>
          <cell r="B695" t="str">
            <v>132195</v>
          </cell>
          <cell r="C695" t="str">
            <v>東京都</v>
          </cell>
          <cell r="D695" t="str">
            <v>狛江市</v>
          </cell>
        </row>
        <row r="696">
          <cell r="A696" t="str">
            <v>東京都東大和市</v>
          </cell>
          <cell r="B696" t="str">
            <v>132209</v>
          </cell>
          <cell r="C696" t="str">
            <v>東京都</v>
          </cell>
          <cell r="D696" t="str">
            <v>東大和市</v>
          </cell>
        </row>
        <row r="697">
          <cell r="A697" t="str">
            <v>東京都清瀬市</v>
          </cell>
          <cell r="B697" t="str">
            <v>132217</v>
          </cell>
          <cell r="C697" t="str">
            <v>東京都</v>
          </cell>
          <cell r="D697" t="str">
            <v>清瀬市</v>
          </cell>
        </row>
        <row r="698">
          <cell r="A698" t="str">
            <v>東京都東久留米市</v>
          </cell>
          <cell r="B698" t="str">
            <v>132225</v>
          </cell>
          <cell r="C698" t="str">
            <v>東京都</v>
          </cell>
          <cell r="D698" t="str">
            <v>東久留米市</v>
          </cell>
        </row>
        <row r="699">
          <cell r="A699" t="str">
            <v>東京都武蔵村山市</v>
          </cell>
          <cell r="B699" t="str">
            <v>132233</v>
          </cell>
          <cell r="C699" t="str">
            <v>東京都</v>
          </cell>
          <cell r="D699" t="str">
            <v>武蔵村山市</v>
          </cell>
        </row>
        <row r="700">
          <cell r="A700" t="str">
            <v>東京都多摩市</v>
          </cell>
          <cell r="B700" t="str">
            <v>132241</v>
          </cell>
          <cell r="C700" t="str">
            <v>東京都</v>
          </cell>
          <cell r="D700" t="str">
            <v>多摩市</v>
          </cell>
        </row>
        <row r="701">
          <cell r="A701" t="str">
            <v>東京都稲城市</v>
          </cell>
          <cell r="B701" t="str">
            <v>132250</v>
          </cell>
          <cell r="C701" t="str">
            <v>東京都</v>
          </cell>
          <cell r="D701" t="str">
            <v>稲城市</v>
          </cell>
        </row>
        <row r="702">
          <cell r="A702" t="str">
            <v>東京都羽村市</v>
          </cell>
          <cell r="B702" t="str">
            <v>132276</v>
          </cell>
          <cell r="C702" t="str">
            <v>東京都</v>
          </cell>
          <cell r="D702" t="str">
            <v>羽村市</v>
          </cell>
        </row>
        <row r="703">
          <cell r="A703" t="str">
            <v>東京都あきる野市</v>
          </cell>
          <cell r="B703" t="str">
            <v>132284</v>
          </cell>
          <cell r="C703" t="str">
            <v>東京都</v>
          </cell>
          <cell r="D703" t="str">
            <v>あきる野市</v>
          </cell>
        </row>
        <row r="704">
          <cell r="A704" t="str">
            <v>東京都西東京市</v>
          </cell>
          <cell r="B704" t="str">
            <v>132292</v>
          </cell>
          <cell r="C704" t="str">
            <v>東京都</v>
          </cell>
          <cell r="D704" t="str">
            <v>西東京市</v>
          </cell>
        </row>
        <row r="705">
          <cell r="A705" t="str">
            <v>東京都西多摩郡瑞穂町</v>
          </cell>
          <cell r="B705" t="str">
            <v>133035</v>
          </cell>
          <cell r="C705" t="str">
            <v>東京都</v>
          </cell>
          <cell r="D705" t="str">
            <v>西多摩郡</v>
          </cell>
          <cell r="E705" t="str">
            <v>瑞穂町</v>
          </cell>
        </row>
        <row r="706">
          <cell r="A706" t="str">
            <v>東京都西多摩郡日の出町</v>
          </cell>
          <cell r="B706" t="str">
            <v>133051</v>
          </cell>
          <cell r="C706" t="str">
            <v>東京都</v>
          </cell>
          <cell r="D706" t="str">
            <v>西多摩郡</v>
          </cell>
          <cell r="E706" t="str">
            <v>日の出町</v>
          </cell>
        </row>
        <row r="707">
          <cell r="A707" t="str">
            <v>東京都西多摩郡檜原村</v>
          </cell>
          <cell r="B707" t="str">
            <v>133078</v>
          </cell>
          <cell r="C707" t="str">
            <v>東京都</v>
          </cell>
          <cell r="D707" t="str">
            <v>西多摩郡</v>
          </cell>
          <cell r="E707" t="str">
            <v>檜原村</v>
          </cell>
        </row>
        <row r="708">
          <cell r="A708" t="str">
            <v>東京都西多摩郡奥多摩町</v>
          </cell>
          <cell r="B708" t="str">
            <v>133086</v>
          </cell>
          <cell r="C708" t="str">
            <v>東京都</v>
          </cell>
          <cell r="D708" t="str">
            <v>西多摩郡</v>
          </cell>
          <cell r="E708" t="str">
            <v>奥多摩町</v>
          </cell>
        </row>
        <row r="709">
          <cell r="A709" t="str">
            <v>東京都大島町</v>
          </cell>
          <cell r="B709" t="str">
            <v>133612</v>
          </cell>
          <cell r="C709" t="str">
            <v>東京都</v>
          </cell>
          <cell r="E709" t="str">
            <v>大島町</v>
          </cell>
        </row>
        <row r="710">
          <cell r="A710" t="str">
            <v>東京都利島村</v>
          </cell>
          <cell r="B710" t="str">
            <v>133621</v>
          </cell>
          <cell r="C710" t="str">
            <v>東京都</v>
          </cell>
          <cell r="E710" t="str">
            <v>利島村</v>
          </cell>
        </row>
        <row r="711">
          <cell r="A711" t="str">
            <v>東京都新島村</v>
          </cell>
          <cell r="B711" t="str">
            <v>133639</v>
          </cell>
          <cell r="C711" t="str">
            <v>東京都</v>
          </cell>
          <cell r="E711" t="str">
            <v>新島村</v>
          </cell>
        </row>
        <row r="712">
          <cell r="A712" t="str">
            <v>東京都神津島村</v>
          </cell>
          <cell r="B712" t="str">
            <v>133647</v>
          </cell>
          <cell r="C712" t="str">
            <v>東京都</v>
          </cell>
          <cell r="E712" t="str">
            <v>神津島村</v>
          </cell>
        </row>
        <row r="713">
          <cell r="A713" t="str">
            <v>東京都三宅村</v>
          </cell>
          <cell r="B713" t="str">
            <v>133817</v>
          </cell>
          <cell r="C713" t="str">
            <v>東京都</v>
          </cell>
          <cell r="E713" t="str">
            <v>三宅村</v>
          </cell>
        </row>
        <row r="714">
          <cell r="A714" t="str">
            <v>東京都御蔵島村</v>
          </cell>
          <cell r="B714" t="str">
            <v>133825</v>
          </cell>
          <cell r="C714" t="str">
            <v>東京都</v>
          </cell>
          <cell r="E714" t="str">
            <v>御蔵島村</v>
          </cell>
        </row>
        <row r="715">
          <cell r="A715" t="str">
            <v>東京都八丈町</v>
          </cell>
          <cell r="B715" t="str">
            <v>134015</v>
          </cell>
          <cell r="C715" t="str">
            <v>東京都</v>
          </cell>
          <cell r="E715" t="str">
            <v>八丈町</v>
          </cell>
        </row>
        <row r="716">
          <cell r="A716" t="str">
            <v>東京都青ヶ島村</v>
          </cell>
          <cell r="B716" t="str">
            <v>134023</v>
          </cell>
          <cell r="C716" t="str">
            <v>東京都</v>
          </cell>
          <cell r="E716" t="str">
            <v>青ヶ島村</v>
          </cell>
        </row>
        <row r="717">
          <cell r="A717" t="str">
            <v>東京都小笠原村</v>
          </cell>
          <cell r="B717" t="str">
            <v>134210</v>
          </cell>
          <cell r="C717" t="str">
            <v>東京都</v>
          </cell>
          <cell r="E717" t="str">
            <v>小笠原村</v>
          </cell>
        </row>
        <row r="718">
          <cell r="A718" t="str">
            <v>神奈川県横浜市鶴見区</v>
          </cell>
          <cell r="B718" t="str">
            <v>141011</v>
          </cell>
          <cell r="C718" t="str">
            <v>神奈川県</v>
          </cell>
          <cell r="D718" t="str">
            <v>横浜市</v>
          </cell>
          <cell r="E718" t="str">
            <v>鶴見区</v>
          </cell>
        </row>
        <row r="719">
          <cell r="A719" t="str">
            <v>神奈川県横浜市神奈川区</v>
          </cell>
          <cell r="B719" t="str">
            <v>141020</v>
          </cell>
          <cell r="C719" t="str">
            <v>神奈川県</v>
          </cell>
          <cell r="D719" t="str">
            <v>横浜市</v>
          </cell>
          <cell r="E719" t="str">
            <v>神奈川区</v>
          </cell>
        </row>
        <row r="720">
          <cell r="A720" t="str">
            <v>神奈川県横浜市西区</v>
          </cell>
          <cell r="B720" t="str">
            <v>141038</v>
          </cell>
          <cell r="C720" t="str">
            <v>神奈川県</v>
          </cell>
          <cell r="D720" t="str">
            <v>横浜市</v>
          </cell>
          <cell r="E720" t="str">
            <v>西区</v>
          </cell>
        </row>
        <row r="721">
          <cell r="A721" t="str">
            <v>神奈川県横浜市中区</v>
          </cell>
          <cell r="B721" t="str">
            <v>141046</v>
          </cell>
          <cell r="C721" t="str">
            <v>神奈川県</v>
          </cell>
          <cell r="D721" t="str">
            <v>横浜市</v>
          </cell>
          <cell r="E721" t="str">
            <v>中区</v>
          </cell>
        </row>
        <row r="722">
          <cell r="A722" t="str">
            <v>神奈川県横浜市南区</v>
          </cell>
          <cell r="B722" t="str">
            <v>141054</v>
          </cell>
          <cell r="C722" t="str">
            <v>神奈川県</v>
          </cell>
          <cell r="D722" t="str">
            <v>横浜市</v>
          </cell>
          <cell r="E722" t="str">
            <v>南区</v>
          </cell>
        </row>
        <row r="723">
          <cell r="A723" t="str">
            <v>神奈川県横浜市保土ケ谷区</v>
          </cell>
          <cell r="B723" t="str">
            <v>141062</v>
          </cell>
          <cell r="C723" t="str">
            <v>神奈川県</v>
          </cell>
          <cell r="D723" t="str">
            <v>横浜市</v>
          </cell>
          <cell r="E723" t="str">
            <v>保土ケ谷区</v>
          </cell>
        </row>
        <row r="724">
          <cell r="A724" t="str">
            <v>神奈川県横浜市磯子区</v>
          </cell>
          <cell r="B724" t="str">
            <v>141071</v>
          </cell>
          <cell r="C724" t="str">
            <v>神奈川県</v>
          </cell>
          <cell r="D724" t="str">
            <v>横浜市</v>
          </cell>
          <cell r="E724" t="str">
            <v>磯子区</v>
          </cell>
        </row>
        <row r="725">
          <cell r="A725" t="str">
            <v>神奈川県横浜市金沢区</v>
          </cell>
          <cell r="B725" t="str">
            <v>141089</v>
          </cell>
          <cell r="C725" t="str">
            <v>神奈川県</v>
          </cell>
          <cell r="D725" t="str">
            <v>横浜市</v>
          </cell>
          <cell r="E725" t="str">
            <v>金沢区</v>
          </cell>
        </row>
        <row r="726">
          <cell r="A726" t="str">
            <v>神奈川県横浜市港北区</v>
          </cell>
          <cell r="B726" t="str">
            <v>141097</v>
          </cell>
          <cell r="C726" t="str">
            <v>神奈川県</v>
          </cell>
          <cell r="D726" t="str">
            <v>横浜市</v>
          </cell>
          <cell r="E726" t="str">
            <v>港北区</v>
          </cell>
        </row>
        <row r="727">
          <cell r="A727" t="str">
            <v>神奈川県横浜市戸塚区</v>
          </cell>
          <cell r="B727" t="str">
            <v>141101</v>
          </cell>
          <cell r="C727" t="str">
            <v>神奈川県</v>
          </cell>
          <cell r="D727" t="str">
            <v>横浜市</v>
          </cell>
          <cell r="E727" t="str">
            <v>戸塚区</v>
          </cell>
        </row>
        <row r="728">
          <cell r="A728" t="str">
            <v>神奈川県横浜市港南区</v>
          </cell>
          <cell r="B728" t="str">
            <v>141119</v>
          </cell>
          <cell r="C728" t="str">
            <v>神奈川県</v>
          </cell>
          <cell r="D728" t="str">
            <v>横浜市</v>
          </cell>
          <cell r="E728" t="str">
            <v>港南区</v>
          </cell>
        </row>
        <row r="729">
          <cell r="A729" t="str">
            <v>神奈川県横浜市旭区</v>
          </cell>
          <cell r="B729" t="str">
            <v>141127</v>
          </cell>
          <cell r="C729" t="str">
            <v>神奈川県</v>
          </cell>
          <cell r="D729" t="str">
            <v>横浜市</v>
          </cell>
          <cell r="E729" t="str">
            <v>旭区</v>
          </cell>
        </row>
        <row r="730">
          <cell r="A730" t="str">
            <v>神奈川県横浜市緑区</v>
          </cell>
          <cell r="B730" t="str">
            <v>141135</v>
          </cell>
          <cell r="C730" t="str">
            <v>神奈川県</v>
          </cell>
          <cell r="D730" t="str">
            <v>横浜市</v>
          </cell>
          <cell r="E730" t="str">
            <v>緑区</v>
          </cell>
        </row>
        <row r="731">
          <cell r="A731" t="str">
            <v>神奈川県横浜市瀬谷区</v>
          </cell>
          <cell r="B731" t="str">
            <v>141143</v>
          </cell>
          <cell r="C731" t="str">
            <v>神奈川県</v>
          </cell>
          <cell r="D731" t="str">
            <v>横浜市</v>
          </cell>
          <cell r="E731" t="str">
            <v>瀬谷区</v>
          </cell>
        </row>
        <row r="732">
          <cell r="A732" t="str">
            <v>神奈川県横浜市栄区</v>
          </cell>
          <cell r="B732" t="str">
            <v>141151</v>
          </cell>
          <cell r="C732" t="str">
            <v>神奈川県</v>
          </cell>
          <cell r="D732" t="str">
            <v>横浜市</v>
          </cell>
          <cell r="E732" t="str">
            <v>栄区</v>
          </cell>
        </row>
        <row r="733">
          <cell r="A733" t="str">
            <v>神奈川県横浜市泉区</v>
          </cell>
          <cell r="B733" t="str">
            <v>141160</v>
          </cell>
          <cell r="C733" t="str">
            <v>神奈川県</v>
          </cell>
          <cell r="D733" t="str">
            <v>横浜市</v>
          </cell>
          <cell r="E733" t="str">
            <v>泉区</v>
          </cell>
        </row>
        <row r="734">
          <cell r="A734" t="str">
            <v>神奈川県横浜市青葉区</v>
          </cell>
          <cell r="B734" t="str">
            <v>141178</v>
          </cell>
          <cell r="C734" t="str">
            <v>神奈川県</v>
          </cell>
          <cell r="D734" t="str">
            <v>横浜市</v>
          </cell>
          <cell r="E734" t="str">
            <v>青葉区</v>
          </cell>
        </row>
        <row r="735">
          <cell r="A735" t="str">
            <v>神奈川県横浜市都筑区</v>
          </cell>
          <cell r="B735" t="str">
            <v>141186</v>
          </cell>
          <cell r="C735" t="str">
            <v>神奈川県</v>
          </cell>
          <cell r="D735" t="str">
            <v>横浜市</v>
          </cell>
          <cell r="E735" t="str">
            <v>都筑区</v>
          </cell>
        </row>
        <row r="736">
          <cell r="A736" t="str">
            <v>神奈川県川崎市川崎区</v>
          </cell>
          <cell r="B736" t="str">
            <v>141313</v>
          </cell>
          <cell r="C736" t="str">
            <v>神奈川県</v>
          </cell>
          <cell r="D736" t="str">
            <v>川崎市</v>
          </cell>
          <cell r="E736" t="str">
            <v>川崎区</v>
          </cell>
        </row>
        <row r="737">
          <cell r="A737" t="str">
            <v>神奈川県川崎市幸区</v>
          </cell>
          <cell r="B737" t="str">
            <v>141321</v>
          </cell>
          <cell r="C737" t="str">
            <v>神奈川県</v>
          </cell>
          <cell r="D737" t="str">
            <v>川崎市</v>
          </cell>
          <cell r="E737" t="str">
            <v>幸区</v>
          </cell>
        </row>
        <row r="738">
          <cell r="A738" t="str">
            <v>神奈川県川崎市中原区</v>
          </cell>
          <cell r="B738" t="str">
            <v>141330</v>
          </cell>
          <cell r="C738" t="str">
            <v>神奈川県</v>
          </cell>
          <cell r="D738" t="str">
            <v>川崎市</v>
          </cell>
          <cell r="E738" t="str">
            <v>中原区</v>
          </cell>
        </row>
        <row r="739">
          <cell r="A739" t="str">
            <v>神奈川県川崎市高津区</v>
          </cell>
          <cell r="B739" t="str">
            <v>141348</v>
          </cell>
          <cell r="C739" t="str">
            <v>神奈川県</v>
          </cell>
          <cell r="D739" t="str">
            <v>川崎市</v>
          </cell>
          <cell r="E739" t="str">
            <v>高津区</v>
          </cell>
        </row>
        <row r="740">
          <cell r="A740" t="str">
            <v>神奈川県川崎市多摩区</v>
          </cell>
          <cell r="B740" t="str">
            <v>141356</v>
          </cell>
          <cell r="C740" t="str">
            <v>神奈川県</v>
          </cell>
          <cell r="D740" t="str">
            <v>川崎市</v>
          </cell>
          <cell r="E740" t="str">
            <v>多摩区</v>
          </cell>
        </row>
        <row r="741">
          <cell r="A741" t="str">
            <v>神奈川県川崎市宮前区</v>
          </cell>
          <cell r="B741" t="str">
            <v>141364</v>
          </cell>
          <cell r="C741" t="str">
            <v>神奈川県</v>
          </cell>
          <cell r="D741" t="str">
            <v>川崎市</v>
          </cell>
          <cell r="E741" t="str">
            <v>宮前区</v>
          </cell>
        </row>
        <row r="742">
          <cell r="A742" t="str">
            <v>神奈川県川崎市麻生区</v>
          </cell>
          <cell r="B742" t="str">
            <v>141372</v>
          </cell>
          <cell r="C742" t="str">
            <v>神奈川県</v>
          </cell>
          <cell r="D742" t="str">
            <v>川崎市</v>
          </cell>
          <cell r="E742" t="str">
            <v>麻生区</v>
          </cell>
        </row>
        <row r="743">
          <cell r="A743" t="str">
            <v>神奈川県相模原市緑区</v>
          </cell>
          <cell r="B743" t="str">
            <v>141518</v>
          </cell>
          <cell r="C743" t="str">
            <v>神奈川県</v>
          </cell>
          <cell r="D743" t="str">
            <v>相模原市</v>
          </cell>
          <cell r="E743" t="str">
            <v>緑区</v>
          </cell>
        </row>
        <row r="744">
          <cell r="A744" t="str">
            <v>神奈川県相模原市中央区</v>
          </cell>
          <cell r="B744" t="str">
            <v>141526</v>
          </cell>
          <cell r="C744" t="str">
            <v>神奈川県</v>
          </cell>
          <cell r="D744" t="str">
            <v>相模原市</v>
          </cell>
          <cell r="E744" t="str">
            <v>中央区</v>
          </cell>
        </row>
        <row r="745">
          <cell r="A745" t="str">
            <v>神奈川県相模原市南区</v>
          </cell>
          <cell r="B745" t="str">
            <v>141534</v>
          </cell>
          <cell r="C745" t="str">
            <v>神奈川県</v>
          </cell>
          <cell r="D745" t="str">
            <v>相模原市</v>
          </cell>
          <cell r="E745" t="str">
            <v>南区</v>
          </cell>
        </row>
        <row r="746">
          <cell r="A746" t="str">
            <v>神奈川県横須賀市</v>
          </cell>
          <cell r="B746" t="str">
            <v>142018</v>
          </cell>
          <cell r="C746" t="str">
            <v>神奈川県</v>
          </cell>
          <cell r="D746" t="str">
            <v>横須賀市</v>
          </cell>
        </row>
        <row r="747">
          <cell r="A747" t="str">
            <v>神奈川県平塚市</v>
          </cell>
          <cell r="B747" t="str">
            <v>142034</v>
          </cell>
          <cell r="C747" t="str">
            <v>神奈川県</v>
          </cell>
          <cell r="D747" t="str">
            <v>平塚市</v>
          </cell>
        </row>
        <row r="748">
          <cell r="A748" t="str">
            <v>神奈川県鎌倉市</v>
          </cell>
          <cell r="B748" t="str">
            <v>142042</v>
          </cell>
          <cell r="C748" t="str">
            <v>神奈川県</v>
          </cell>
          <cell r="D748" t="str">
            <v>鎌倉市</v>
          </cell>
        </row>
        <row r="749">
          <cell r="A749" t="str">
            <v>神奈川県藤沢市</v>
          </cell>
          <cell r="B749" t="str">
            <v>142051</v>
          </cell>
          <cell r="C749" t="str">
            <v>神奈川県</v>
          </cell>
          <cell r="D749" t="str">
            <v>藤沢市</v>
          </cell>
        </row>
        <row r="750">
          <cell r="A750" t="str">
            <v>神奈川県小田原市</v>
          </cell>
          <cell r="B750" t="str">
            <v>142069</v>
          </cell>
          <cell r="C750" t="str">
            <v>神奈川県</v>
          </cell>
          <cell r="D750" t="str">
            <v>小田原市</v>
          </cell>
        </row>
        <row r="751">
          <cell r="A751" t="str">
            <v>神奈川県茅ヶ崎市</v>
          </cell>
          <cell r="B751" t="str">
            <v>142077</v>
          </cell>
          <cell r="C751" t="str">
            <v>神奈川県</v>
          </cell>
          <cell r="D751" t="str">
            <v>茅ヶ崎市</v>
          </cell>
        </row>
        <row r="752">
          <cell r="A752" t="str">
            <v>神奈川県逗子市</v>
          </cell>
          <cell r="B752" t="str">
            <v>142085</v>
          </cell>
          <cell r="C752" t="str">
            <v>神奈川県</v>
          </cell>
          <cell r="D752" t="str">
            <v>逗子市</v>
          </cell>
        </row>
        <row r="753">
          <cell r="A753" t="str">
            <v>神奈川県三浦市</v>
          </cell>
          <cell r="B753" t="str">
            <v>142107</v>
          </cell>
          <cell r="C753" t="str">
            <v>神奈川県</v>
          </cell>
          <cell r="D753" t="str">
            <v>三浦市</v>
          </cell>
        </row>
        <row r="754">
          <cell r="A754" t="str">
            <v>神奈川県秦野市</v>
          </cell>
          <cell r="B754" t="str">
            <v>142115</v>
          </cell>
          <cell r="C754" t="str">
            <v>神奈川県</v>
          </cell>
          <cell r="D754" t="str">
            <v>秦野市</v>
          </cell>
        </row>
        <row r="755">
          <cell r="A755" t="str">
            <v>神奈川県厚木市</v>
          </cell>
          <cell r="B755" t="str">
            <v>142123</v>
          </cell>
          <cell r="C755" t="str">
            <v>神奈川県</v>
          </cell>
          <cell r="D755" t="str">
            <v>厚木市</v>
          </cell>
        </row>
        <row r="756">
          <cell r="A756" t="str">
            <v>神奈川県大和市</v>
          </cell>
          <cell r="B756" t="str">
            <v>142131</v>
          </cell>
          <cell r="C756" t="str">
            <v>神奈川県</v>
          </cell>
          <cell r="D756" t="str">
            <v>大和市</v>
          </cell>
        </row>
        <row r="757">
          <cell r="A757" t="str">
            <v>神奈川県伊勢原市</v>
          </cell>
          <cell r="B757" t="str">
            <v>142140</v>
          </cell>
          <cell r="C757" t="str">
            <v>神奈川県</v>
          </cell>
          <cell r="D757" t="str">
            <v>伊勢原市</v>
          </cell>
        </row>
        <row r="758">
          <cell r="A758" t="str">
            <v>神奈川県海老名市</v>
          </cell>
          <cell r="B758" t="str">
            <v>142158</v>
          </cell>
          <cell r="C758" t="str">
            <v>神奈川県</v>
          </cell>
          <cell r="D758" t="str">
            <v>海老名市</v>
          </cell>
        </row>
        <row r="759">
          <cell r="A759" t="str">
            <v>神奈川県座間市</v>
          </cell>
          <cell r="B759" t="str">
            <v>142166</v>
          </cell>
          <cell r="C759" t="str">
            <v>神奈川県</v>
          </cell>
          <cell r="D759" t="str">
            <v>座間市</v>
          </cell>
        </row>
        <row r="760">
          <cell r="A760" t="str">
            <v>神奈川県南足柄市</v>
          </cell>
          <cell r="B760" t="str">
            <v>142174</v>
          </cell>
          <cell r="C760" t="str">
            <v>神奈川県</v>
          </cell>
          <cell r="D760" t="str">
            <v>南足柄市</v>
          </cell>
        </row>
        <row r="761">
          <cell r="A761" t="str">
            <v>神奈川県綾瀬市</v>
          </cell>
          <cell r="B761" t="str">
            <v>142182</v>
          </cell>
          <cell r="C761" t="str">
            <v>神奈川県</v>
          </cell>
          <cell r="D761" t="str">
            <v>綾瀬市</v>
          </cell>
        </row>
        <row r="762">
          <cell r="A762" t="str">
            <v>神奈川県三浦郡葉山町</v>
          </cell>
          <cell r="B762" t="str">
            <v>143014</v>
          </cell>
          <cell r="C762" t="str">
            <v>神奈川県</v>
          </cell>
          <cell r="D762" t="str">
            <v>三浦郡</v>
          </cell>
          <cell r="E762" t="str">
            <v>葉山町</v>
          </cell>
        </row>
        <row r="763">
          <cell r="A763" t="str">
            <v>神奈川県高座郡寒川町</v>
          </cell>
          <cell r="B763" t="str">
            <v>143219</v>
          </cell>
          <cell r="C763" t="str">
            <v>神奈川県</v>
          </cell>
          <cell r="D763" t="str">
            <v>高座郡</v>
          </cell>
          <cell r="E763" t="str">
            <v>寒川町</v>
          </cell>
        </row>
        <row r="764">
          <cell r="A764" t="str">
            <v>神奈川県中郡大磯町</v>
          </cell>
          <cell r="B764" t="str">
            <v>143413</v>
          </cell>
          <cell r="C764" t="str">
            <v>神奈川県</v>
          </cell>
          <cell r="D764" t="str">
            <v>中郡</v>
          </cell>
          <cell r="E764" t="str">
            <v>大磯町</v>
          </cell>
        </row>
        <row r="765">
          <cell r="A765" t="str">
            <v>神奈川県中郡二宮町</v>
          </cell>
          <cell r="B765" t="str">
            <v>143421</v>
          </cell>
          <cell r="C765" t="str">
            <v>神奈川県</v>
          </cell>
          <cell r="D765" t="str">
            <v>中郡</v>
          </cell>
          <cell r="E765" t="str">
            <v>二宮町</v>
          </cell>
        </row>
        <row r="766">
          <cell r="A766" t="str">
            <v>神奈川県足柄上郡中井町</v>
          </cell>
          <cell r="B766" t="str">
            <v>143618</v>
          </cell>
          <cell r="C766" t="str">
            <v>神奈川県</v>
          </cell>
          <cell r="D766" t="str">
            <v>足柄上郡</v>
          </cell>
          <cell r="E766" t="str">
            <v>中井町</v>
          </cell>
        </row>
        <row r="767">
          <cell r="A767" t="str">
            <v>神奈川県足柄上郡大井町</v>
          </cell>
          <cell r="B767" t="str">
            <v>143626</v>
          </cell>
          <cell r="C767" t="str">
            <v>神奈川県</v>
          </cell>
          <cell r="D767" t="str">
            <v>足柄上郡</v>
          </cell>
          <cell r="E767" t="str">
            <v>大井町</v>
          </cell>
        </row>
        <row r="768">
          <cell r="A768" t="str">
            <v>神奈川県足柄上郡松田町</v>
          </cell>
          <cell r="B768" t="str">
            <v>143634</v>
          </cell>
          <cell r="C768" t="str">
            <v>神奈川県</v>
          </cell>
          <cell r="D768" t="str">
            <v>足柄上郡</v>
          </cell>
          <cell r="E768" t="str">
            <v>松田町</v>
          </cell>
        </row>
        <row r="769">
          <cell r="A769" t="str">
            <v>神奈川県足柄上郡山北町</v>
          </cell>
          <cell r="B769" t="str">
            <v>143642</v>
          </cell>
          <cell r="C769" t="str">
            <v>神奈川県</v>
          </cell>
          <cell r="D769" t="str">
            <v>足柄上郡</v>
          </cell>
          <cell r="E769" t="str">
            <v>山北町</v>
          </cell>
        </row>
        <row r="770">
          <cell r="A770" t="str">
            <v>神奈川県足柄上郡開成町</v>
          </cell>
          <cell r="B770" t="str">
            <v>143669</v>
          </cell>
          <cell r="C770" t="str">
            <v>神奈川県</v>
          </cell>
          <cell r="D770" t="str">
            <v>足柄上郡</v>
          </cell>
          <cell r="E770" t="str">
            <v>開成町</v>
          </cell>
        </row>
        <row r="771">
          <cell r="A771" t="str">
            <v>神奈川県足柄下郡箱根町</v>
          </cell>
          <cell r="B771" t="str">
            <v>143821</v>
          </cell>
          <cell r="C771" t="str">
            <v>神奈川県</v>
          </cell>
          <cell r="D771" t="str">
            <v>足柄下郡</v>
          </cell>
          <cell r="E771" t="str">
            <v>箱根町</v>
          </cell>
        </row>
        <row r="772">
          <cell r="A772" t="str">
            <v>神奈川県足柄下郡真鶴町</v>
          </cell>
          <cell r="B772" t="str">
            <v>143839</v>
          </cell>
          <cell r="C772" t="str">
            <v>神奈川県</v>
          </cell>
          <cell r="D772" t="str">
            <v>足柄下郡</v>
          </cell>
          <cell r="E772" t="str">
            <v>真鶴町</v>
          </cell>
        </row>
        <row r="773">
          <cell r="A773" t="str">
            <v>神奈川県足柄下郡湯河原町</v>
          </cell>
          <cell r="B773" t="str">
            <v>143847</v>
          </cell>
          <cell r="C773" t="str">
            <v>神奈川県</v>
          </cell>
          <cell r="D773" t="str">
            <v>足柄下郡</v>
          </cell>
          <cell r="E773" t="str">
            <v>湯河原町</v>
          </cell>
        </row>
        <row r="774">
          <cell r="A774" t="str">
            <v>神奈川県愛甲郡愛川町</v>
          </cell>
          <cell r="B774" t="str">
            <v>144011</v>
          </cell>
          <cell r="C774" t="str">
            <v>神奈川県</v>
          </cell>
          <cell r="D774" t="str">
            <v>愛甲郡</v>
          </cell>
          <cell r="E774" t="str">
            <v>愛川町</v>
          </cell>
        </row>
        <row r="775">
          <cell r="A775" t="str">
            <v>神奈川県愛甲郡清川村</v>
          </cell>
          <cell r="B775" t="str">
            <v>144029</v>
          </cell>
          <cell r="C775" t="str">
            <v>神奈川県</v>
          </cell>
          <cell r="D775" t="str">
            <v>愛甲郡</v>
          </cell>
          <cell r="E775" t="str">
            <v>清川村</v>
          </cell>
        </row>
        <row r="776">
          <cell r="A776" t="str">
            <v>新潟県新潟市北区</v>
          </cell>
          <cell r="B776" t="str">
            <v>151017</v>
          </cell>
          <cell r="C776" t="str">
            <v>新潟県</v>
          </cell>
          <cell r="D776" t="str">
            <v>新潟市</v>
          </cell>
          <cell r="E776" t="str">
            <v>北区</v>
          </cell>
        </row>
        <row r="777">
          <cell r="A777" t="str">
            <v>新潟県新潟市東区</v>
          </cell>
          <cell r="B777" t="str">
            <v>151025</v>
          </cell>
          <cell r="C777" t="str">
            <v>新潟県</v>
          </cell>
          <cell r="D777" t="str">
            <v>新潟市</v>
          </cell>
          <cell r="E777" t="str">
            <v>東区</v>
          </cell>
        </row>
        <row r="778">
          <cell r="A778" t="str">
            <v>新潟県新潟市中央区</v>
          </cell>
          <cell r="B778" t="str">
            <v>151033</v>
          </cell>
          <cell r="C778" t="str">
            <v>新潟県</v>
          </cell>
          <cell r="D778" t="str">
            <v>新潟市</v>
          </cell>
          <cell r="E778" t="str">
            <v>中央区</v>
          </cell>
        </row>
        <row r="779">
          <cell r="A779" t="str">
            <v>新潟県新潟市江南区</v>
          </cell>
          <cell r="B779" t="str">
            <v>151041</v>
          </cell>
          <cell r="C779" t="str">
            <v>新潟県</v>
          </cell>
          <cell r="D779" t="str">
            <v>新潟市</v>
          </cell>
          <cell r="E779" t="str">
            <v>江南区</v>
          </cell>
        </row>
        <row r="780">
          <cell r="A780" t="str">
            <v>新潟県新潟市秋葉区</v>
          </cell>
          <cell r="B780" t="str">
            <v>151050</v>
          </cell>
          <cell r="C780" t="str">
            <v>新潟県</v>
          </cell>
          <cell r="D780" t="str">
            <v>新潟市</v>
          </cell>
          <cell r="E780" t="str">
            <v>秋葉区</v>
          </cell>
        </row>
        <row r="781">
          <cell r="A781" t="str">
            <v>新潟県新潟市南区</v>
          </cell>
          <cell r="B781" t="str">
            <v>151068</v>
          </cell>
          <cell r="C781" t="str">
            <v>新潟県</v>
          </cell>
          <cell r="D781" t="str">
            <v>新潟市</v>
          </cell>
          <cell r="E781" t="str">
            <v>南区</v>
          </cell>
        </row>
        <row r="782">
          <cell r="A782" t="str">
            <v>新潟県新潟市西区</v>
          </cell>
          <cell r="B782" t="str">
            <v>151076</v>
          </cell>
          <cell r="C782" t="str">
            <v>新潟県</v>
          </cell>
          <cell r="D782" t="str">
            <v>新潟市</v>
          </cell>
          <cell r="E782" t="str">
            <v>西区</v>
          </cell>
        </row>
        <row r="783">
          <cell r="A783" t="str">
            <v>新潟県新潟市西蒲区</v>
          </cell>
          <cell r="B783" t="str">
            <v>151084</v>
          </cell>
          <cell r="C783" t="str">
            <v>新潟県</v>
          </cell>
          <cell r="D783" t="str">
            <v>新潟市</v>
          </cell>
          <cell r="E783" t="str">
            <v>西蒲区</v>
          </cell>
        </row>
        <row r="784">
          <cell r="A784" t="str">
            <v>新潟県長岡市</v>
          </cell>
          <cell r="B784" t="str">
            <v>152021</v>
          </cell>
          <cell r="C784" t="str">
            <v>新潟県</v>
          </cell>
          <cell r="D784" t="str">
            <v>長岡市</v>
          </cell>
        </row>
        <row r="785">
          <cell r="A785" t="str">
            <v>新潟県三条市</v>
          </cell>
          <cell r="B785" t="str">
            <v>152048</v>
          </cell>
          <cell r="C785" t="str">
            <v>新潟県</v>
          </cell>
          <cell r="D785" t="str">
            <v>三条市</v>
          </cell>
        </row>
        <row r="786">
          <cell r="A786" t="str">
            <v>新潟県柏崎市</v>
          </cell>
          <cell r="B786" t="str">
            <v>152056</v>
          </cell>
          <cell r="C786" t="str">
            <v>新潟県</v>
          </cell>
          <cell r="D786" t="str">
            <v>柏崎市</v>
          </cell>
        </row>
        <row r="787">
          <cell r="A787" t="str">
            <v>新潟県新発田市</v>
          </cell>
          <cell r="B787" t="str">
            <v>152064</v>
          </cell>
          <cell r="C787" t="str">
            <v>新潟県</v>
          </cell>
          <cell r="D787" t="str">
            <v>新発田市</v>
          </cell>
        </row>
        <row r="788">
          <cell r="A788" t="str">
            <v>新潟県小千谷市</v>
          </cell>
          <cell r="B788" t="str">
            <v>152081</v>
          </cell>
          <cell r="C788" t="str">
            <v>新潟県</v>
          </cell>
          <cell r="D788" t="str">
            <v>小千谷市</v>
          </cell>
        </row>
        <row r="789">
          <cell r="A789" t="str">
            <v>新潟県加茂市</v>
          </cell>
          <cell r="B789" t="str">
            <v>152099</v>
          </cell>
          <cell r="C789" t="str">
            <v>新潟県</v>
          </cell>
          <cell r="D789" t="str">
            <v>加茂市</v>
          </cell>
        </row>
        <row r="790">
          <cell r="A790" t="str">
            <v>新潟県十日町市</v>
          </cell>
          <cell r="B790" t="str">
            <v>152102</v>
          </cell>
          <cell r="C790" t="str">
            <v>新潟県</v>
          </cell>
          <cell r="D790" t="str">
            <v>十日町市</v>
          </cell>
        </row>
        <row r="791">
          <cell r="A791" t="str">
            <v>新潟県見附市</v>
          </cell>
          <cell r="B791" t="str">
            <v>152111</v>
          </cell>
          <cell r="C791" t="str">
            <v>新潟県</v>
          </cell>
          <cell r="D791" t="str">
            <v>見附市</v>
          </cell>
        </row>
        <row r="792">
          <cell r="A792" t="str">
            <v>新潟県村上市</v>
          </cell>
          <cell r="B792" t="str">
            <v>152129</v>
          </cell>
          <cell r="C792" t="str">
            <v>新潟県</v>
          </cell>
          <cell r="D792" t="str">
            <v>村上市</v>
          </cell>
        </row>
        <row r="793">
          <cell r="A793" t="str">
            <v>新潟県燕市</v>
          </cell>
          <cell r="B793" t="str">
            <v>152137</v>
          </cell>
          <cell r="C793" t="str">
            <v>新潟県</v>
          </cell>
          <cell r="D793" t="str">
            <v>燕市</v>
          </cell>
        </row>
        <row r="794">
          <cell r="A794" t="str">
            <v>新潟県糸魚川市</v>
          </cell>
          <cell r="B794" t="str">
            <v>152161</v>
          </cell>
          <cell r="C794" t="str">
            <v>新潟県</v>
          </cell>
          <cell r="D794" t="str">
            <v>糸魚川市</v>
          </cell>
        </row>
        <row r="795">
          <cell r="A795" t="str">
            <v>新潟県妙高市</v>
          </cell>
          <cell r="B795" t="str">
            <v>152170</v>
          </cell>
          <cell r="C795" t="str">
            <v>新潟県</v>
          </cell>
          <cell r="D795" t="str">
            <v>妙高市</v>
          </cell>
        </row>
        <row r="796">
          <cell r="A796" t="str">
            <v>新潟県五泉市</v>
          </cell>
          <cell r="B796" t="str">
            <v>152188</v>
          </cell>
          <cell r="C796" t="str">
            <v>新潟県</v>
          </cell>
          <cell r="D796" t="str">
            <v>五泉市</v>
          </cell>
        </row>
        <row r="797">
          <cell r="A797" t="str">
            <v>新潟県上越市</v>
          </cell>
          <cell r="B797" t="str">
            <v>152226</v>
          </cell>
          <cell r="C797" t="str">
            <v>新潟県</v>
          </cell>
          <cell r="D797" t="str">
            <v>上越市</v>
          </cell>
        </row>
        <row r="798">
          <cell r="A798" t="str">
            <v>新潟県阿賀野市</v>
          </cell>
          <cell r="B798" t="str">
            <v>152234</v>
          </cell>
          <cell r="C798" t="str">
            <v>新潟県</v>
          </cell>
          <cell r="D798" t="str">
            <v>阿賀野市</v>
          </cell>
        </row>
        <row r="799">
          <cell r="A799" t="str">
            <v>新潟県佐渡市</v>
          </cell>
          <cell r="B799" t="str">
            <v>152242</v>
          </cell>
          <cell r="C799" t="str">
            <v>新潟県</v>
          </cell>
          <cell r="D799" t="str">
            <v>佐渡市</v>
          </cell>
        </row>
        <row r="800">
          <cell r="A800" t="str">
            <v>新潟県魚沼市</v>
          </cell>
          <cell r="B800" t="str">
            <v>152251</v>
          </cell>
          <cell r="C800" t="str">
            <v>新潟県</v>
          </cell>
          <cell r="D800" t="str">
            <v>魚沼市</v>
          </cell>
        </row>
        <row r="801">
          <cell r="A801" t="str">
            <v>新潟県南魚沼市</v>
          </cell>
          <cell r="B801" t="str">
            <v>152269</v>
          </cell>
          <cell r="C801" t="str">
            <v>新潟県</v>
          </cell>
          <cell r="D801" t="str">
            <v>南魚沼市</v>
          </cell>
        </row>
        <row r="802">
          <cell r="A802" t="str">
            <v>新潟県胎内市</v>
          </cell>
          <cell r="B802" t="str">
            <v>152277</v>
          </cell>
          <cell r="C802" t="str">
            <v>新潟県</v>
          </cell>
          <cell r="D802" t="str">
            <v>胎内市</v>
          </cell>
        </row>
        <row r="803">
          <cell r="A803" t="str">
            <v>新潟県北蒲原郡聖籠町</v>
          </cell>
          <cell r="B803" t="str">
            <v>153079</v>
          </cell>
          <cell r="C803" t="str">
            <v>新潟県</v>
          </cell>
          <cell r="D803" t="str">
            <v>北蒲原郡</v>
          </cell>
          <cell r="E803" t="str">
            <v>聖籠町</v>
          </cell>
        </row>
        <row r="804">
          <cell r="A804" t="str">
            <v>新潟県西蒲原郡弥彦村</v>
          </cell>
          <cell r="B804" t="str">
            <v>153427</v>
          </cell>
          <cell r="C804" t="str">
            <v>新潟県</v>
          </cell>
          <cell r="D804" t="str">
            <v>西蒲原郡</v>
          </cell>
          <cell r="E804" t="str">
            <v>弥彦村</v>
          </cell>
        </row>
        <row r="805">
          <cell r="A805" t="str">
            <v>新潟県南蒲原郡田上町</v>
          </cell>
          <cell r="B805" t="str">
            <v>153613</v>
          </cell>
          <cell r="C805" t="str">
            <v>新潟県</v>
          </cell>
          <cell r="D805" t="str">
            <v>南蒲原郡</v>
          </cell>
          <cell r="E805" t="str">
            <v>田上町</v>
          </cell>
        </row>
        <row r="806">
          <cell r="A806" t="str">
            <v>新潟県東蒲原郡阿賀町</v>
          </cell>
          <cell r="B806" t="str">
            <v>153851</v>
          </cell>
          <cell r="C806" t="str">
            <v>新潟県</v>
          </cell>
          <cell r="D806" t="str">
            <v>東蒲原郡</v>
          </cell>
          <cell r="E806" t="str">
            <v>阿賀町</v>
          </cell>
        </row>
        <row r="807">
          <cell r="A807" t="str">
            <v>新潟県三島郡出雲崎町</v>
          </cell>
          <cell r="B807" t="str">
            <v>154059</v>
          </cell>
          <cell r="C807" t="str">
            <v>新潟県</v>
          </cell>
          <cell r="D807" t="str">
            <v>三島郡</v>
          </cell>
          <cell r="E807" t="str">
            <v>出雲崎町</v>
          </cell>
        </row>
        <row r="808">
          <cell r="A808" t="str">
            <v>新潟県南魚沼郡湯沢町</v>
          </cell>
          <cell r="B808" t="str">
            <v>154610</v>
          </cell>
          <cell r="C808" t="str">
            <v>新潟県</v>
          </cell>
          <cell r="D808" t="str">
            <v>南魚沼郡</v>
          </cell>
          <cell r="E808" t="str">
            <v>湯沢町</v>
          </cell>
        </row>
        <row r="809">
          <cell r="A809" t="str">
            <v>新潟県中魚沼郡津南町</v>
          </cell>
          <cell r="B809" t="str">
            <v>154822</v>
          </cell>
          <cell r="C809" t="str">
            <v>新潟県</v>
          </cell>
          <cell r="D809" t="str">
            <v>中魚沼郡</v>
          </cell>
          <cell r="E809" t="str">
            <v>津南町</v>
          </cell>
        </row>
        <row r="810">
          <cell r="A810" t="str">
            <v>新潟県刈羽郡刈羽村</v>
          </cell>
          <cell r="B810" t="str">
            <v>155047</v>
          </cell>
          <cell r="C810" t="str">
            <v>新潟県</v>
          </cell>
          <cell r="D810" t="str">
            <v>刈羽郡</v>
          </cell>
          <cell r="E810" t="str">
            <v>刈羽村</v>
          </cell>
        </row>
        <row r="811">
          <cell r="A811" t="str">
            <v>新潟県岩船郡関川村</v>
          </cell>
          <cell r="B811" t="str">
            <v>155811</v>
          </cell>
          <cell r="C811" t="str">
            <v>新潟県</v>
          </cell>
          <cell r="D811" t="str">
            <v>岩船郡</v>
          </cell>
          <cell r="E811" t="str">
            <v>関川村</v>
          </cell>
        </row>
        <row r="812">
          <cell r="A812" t="str">
            <v>新潟県岩船郡粟島浦村</v>
          </cell>
          <cell r="B812" t="str">
            <v>155861</v>
          </cell>
          <cell r="C812" t="str">
            <v>新潟県</v>
          </cell>
          <cell r="D812" t="str">
            <v>岩船郡</v>
          </cell>
          <cell r="E812" t="str">
            <v>粟島浦村</v>
          </cell>
        </row>
        <row r="813">
          <cell r="A813" t="str">
            <v>富山県富山市</v>
          </cell>
          <cell r="B813" t="str">
            <v>162019</v>
          </cell>
          <cell r="C813" t="str">
            <v>富山県</v>
          </cell>
          <cell r="D813" t="str">
            <v>富山市</v>
          </cell>
        </row>
        <row r="814">
          <cell r="A814" t="str">
            <v>富山県高岡市</v>
          </cell>
          <cell r="B814" t="str">
            <v>162027</v>
          </cell>
          <cell r="C814" t="str">
            <v>富山県</v>
          </cell>
          <cell r="D814" t="str">
            <v>高岡市</v>
          </cell>
        </row>
        <row r="815">
          <cell r="A815" t="str">
            <v>富山県魚津市</v>
          </cell>
          <cell r="B815" t="str">
            <v>162043</v>
          </cell>
          <cell r="C815" t="str">
            <v>富山県</v>
          </cell>
          <cell r="D815" t="str">
            <v>魚津市</v>
          </cell>
        </row>
        <row r="816">
          <cell r="A816" t="str">
            <v>富山県氷見市</v>
          </cell>
          <cell r="B816" t="str">
            <v>162051</v>
          </cell>
          <cell r="C816" t="str">
            <v>富山県</v>
          </cell>
          <cell r="D816" t="str">
            <v>氷見市</v>
          </cell>
        </row>
        <row r="817">
          <cell r="A817" t="str">
            <v>富山県滑川市</v>
          </cell>
          <cell r="B817" t="str">
            <v>162060</v>
          </cell>
          <cell r="C817" t="str">
            <v>富山県</v>
          </cell>
          <cell r="D817" t="str">
            <v>滑川市</v>
          </cell>
        </row>
        <row r="818">
          <cell r="A818" t="str">
            <v>富山県黒部市</v>
          </cell>
          <cell r="B818" t="str">
            <v>162078</v>
          </cell>
          <cell r="C818" t="str">
            <v>富山県</v>
          </cell>
          <cell r="D818" t="str">
            <v>黒部市</v>
          </cell>
        </row>
        <row r="819">
          <cell r="A819" t="str">
            <v>富山県砺波市</v>
          </cell>
          <cell r="B819" t="str">
            <v>162086</v>
          </cell>
          <cell r="C819" t="str">
            <v>富山県</v>
          </cell>
          <cell r="D819" t="str">
            <v>砺波市</v>
          </cell>
        </row>
        <row r="820">
          <cell r="A820" t="str">
            <v>富山県小矢部市</v>
          </cell>
          <cell r="B820" t="str">
            <v>162094</v>
          </cell>
          <cell r="C820" t="str">
            <v>富山県</v>
          </cell>
          <cell r="D820" t="str">
            <v>小矢部市</v>
          </cell>
        </row>
        <row r="821">
          <cell r="A821" t="str">
            <v>富山県南砺市</v>
          </cell>
          <cell r="B821" t="str">
            <v>162108</v>
          </cell>
          <cell r="C821" t="str">
            <v>富山県</v>
          </cell>
          <cell r="D821" t="str">
            <v>南砺市</v>
          </cell>
        </row>
        <row r="822">
          <cell r="A822" t="str">
            <v>富山県射水市</v>
          </cell>
          <cell r="B822" t="str">
            <v>162116</v>
          </cell>
          <cell r="C822" t="str">
            <v>富山県</v>
          </cell>
          <cell r="D822" t="str">
            <v>射水市</v>
          </cell>
        </row>
        <row r="823">
          <cell r="A823" t="str">
            <v>富山県中新川郡舟橋村</v>
          </cell>
          <cell r="B823" t="str">
            <v>163210</v>
          </cell>
          <cell r="C823" t="str">
            <v>富山県</v>
          </cell>
          <cell r="D823" t="str">
            <v>中新川郡</v>
          </cell>
          <cell r="E823" t="str">
            <v>舟橋村</v>
          </cell>
        </row>
        <row r="824">
          <cell r="A824" t="str">
            <v>富山県中新川郡上市町</v>
          </cell>
          <cell r="B824" t="str">
            <v>163228</v>
          </cell>
          <cell r="C824" t="str">
            <v>富山県</v>
          </cell>
          <cell r="D824" t="str">
            <v>中新川郡</v>
          </cell>
          <cell r="E824" t="str">
            <v>上市町</v>
          </cell>
        </row>
        <row r="825">
          <cell r="A825" t="str">
            <v>富山県中新川郡立山町</v>
          </cell>
          <cell r="B825" t="str">
            <v>163236</v>
          </cell>
          <cell r="C825" t="str">
            <v>富山県</v>
          </cell>
          <cell r="D825" t="str">
            <v>中新川郡</v>
          </cell>
          <cell r="E825" t="str">
            <v>立山町</v>
          </cell>
        </row>
        <row r="826">
          <cell r="A826" t="str">
            <v>富山県下新川郡入善町</v>
          </cell>
          <cell r="B826" t="str">
            <v>163422</v>
          </cell>
          <cell r="C826" t="str">
            <v>富山県</v>
          </cell>
          <cell r="D826" t="str">
            <v>下新川郡</v>
          </cell>
          <cell r="E826" t="str">
            <v>入善町</v>
          </cell>
        </row>
        <row r="827">
          <cell r="A827" t="str">
            <v>富山県下新川郡朝日町</v>
          </cell>
          <cell r="B827" t="str">
            <v>163431</v>
          </cell>
          <cell r="C827" t="str">
            <v>富山県</v>
          </cell>
          <cell r="D827" t="str">
            <v>下新川郡</v>
          </cell>
          <cell r="E827" t="str">
            <v>朝日町</v>
          </cell>
        </row>
        <row r="828">
          <cell r="A828" t="str">
            <v>石川県金沢市</v>
          </cell>
          <cell r="B828" t="str">
            <v>172014</v>
          </cell>
          <cell r="C828" t="str">
            <v>石川県</v>
          </cell>
          <cell r="D828" t="str">
            <v>金沢市</v>
          </cell>
        </row>
        <row r="829">
          <cell r="A829" t="str">
            <v>石川県七尾市</v>
          </cell>
          <cell r="B829" t="str">
            <v>172022</v>
          </cell>
          <cell r="C829" t="str">
            <v>石川県</v>
          </cell>
          <cell r="D829" t="str">
            <v>七尾市</v>
          </cell>
        </row>
        <row r="830">
          <cell r="A830" t="str">
            <v>石川県小松市</v>
          </cell>
          <cell r="B830" t="str">
            <v>172031</v>
          </cell>
          <cell r="C830" t="str">
            <v>石川県</v>
          </cell>
          <cell r="D830" t="str">
            <v>小松市</v>
          </cell>
        </row>
        <row r="831">
          <cell r="A831" t="str">
            <v>石川県輪島市</v>
          </cell>
          <cell r="B831" t="str">
            <v>172049</v>
          </cell>
          <cell r="C831" t="str">
            <v>石川県</v>
          </cell>
          <cell r="D831" t="str">
            <v>輪島市</v>
          </cell>
        </row>
        <row r="832">
          <cell r="A832" t="str">
            <v>石川県珠洲市</v>
          </cell>
          <cell r="B832" t="str">
            <v>172057</v>
          </cell>
          <cell r="C832" t="str">
            <v>石川県</v>
          </cell>
          <cell r="D832" t="str">
            <v>珠洲市</v>
          </cell>
        </row>
        <row r="833">
          <cell r="A833" t="str">
            <v>石川県加賀市</v>
          </cell>
          <cell r="B833" t="str">
            <v>172065</v>
          </cell>
          <cell r="C833" t="str">
            <v>石川県</v>
          </cell>
          <cell r="D833" t="str">
            <v>加賀市</v>
          </cell>
        </row>
        <row r="834">
          <cell r="A834" t="str">
            <v>石川県羽咋市</v>
          </cell>
          <cell r="B834" t="str">
            <v>172073</v>
          </cell>
          <cell r="C834" t="str">
            <v>石川県</v>
          </cell>
          <cell r="D834" t="str">
            <v>羽咋市</v>
          </cell>
        </row>
        <row r="835">
          <cell r="A835" t="str">
            <v>石川県かほく市</v>
          </cell>
          <cell r="B835" t="str">
            <v>172090</v>
          </cell>
          <cell r="C835" t="str">
            <v>石川県</v>
          </cell>
          <cell r="D835" t="str">
            <v>かほく市</v>
          </cell>
        </row>
        <row r="836">
          <cell r="A836" t="str">
            <v>石川県白山市</v>
          </cell>
          <cell r="B836" t="str">
            <v>172103</v>
          </cell>
          <cell r="C836" t="str">
            <v>石川県</v>
          </cell>
          <cell r="D836" t="str">
            <v>白山市</v>
          </cell>
        </row>
        <row r="837">
          <cell r="A837" t="str">
            <v>石川県能美市</v>
          </cell>
          <cell r="B837" t="str">
            <v>172111</v>
          </cell>
          <cell r="C837" t="str">
            <v>石川県</v>
          </cell>
          <cell r="D837" t="str">
            <v>能美市</v>
          </cell>
        </row>
        <row r="838">
          <cell r="A838" t="str">
            <v>石川県野々市市</v>
          </cell>
          <cell r="B838" t="str">
            <v>172120</v>
          </cell>
          <cell r="C838" t="str">
            <v>石川県</v>
          </cell>
          <cell r="D838" t="str">
            <v>野々市市</v>
          </cell>
        </row>
        <row r="839">
          <cell r="A839" t="str">
            <v>石川県能美郡川北町</v>
          </cell>
          <cell r="B839" t="str">
            <v>173240</v>
          </cell>
          <cell r="C839" t="str">
            <v>石川県</v>
          </cell>
          <cell r="D839" t="str">
            <v>能美郡</v>
          </cell>
          <cell r="E839" t="str">
            <v>川北町</v>
          </cell>
        </row>
        <row r="840">
          <cell r="A840" t="str">
            <v>石川県河北郡津幡町</v>
          </cell>
          <cell r="B840" t="str">
            <v>173614</v>
          </cell>
          <cell r="C840" t="str">
            <v>石川県</v>
          </cell>
          <cell r="D840" t="str">
            <v>河北郡</v>
          </cell>
          <cell r="E840" t="str">
            <v>津幡町</v>
          </cell>
        </row>
        <row r="841">
          <cell r="A841" t="str">
            <v>石川県河北郡内灘町</v>
          </cell>
          <cell r="B841" t="str">
            <v>173657</v>
          </cell>
          <cell r="C841" t="str">
            <v>石川県</v>
          </cell>
          <cell r="D841" t="str">
            <v>河北郡</v>
          </cell>
          <cell r="E841" t="str">
            <v>内灘町</v>
          </cell>
        </row>
        <row r="842">
          <cell r="A842" t="str">
            <v>石川県羽咋郡志賀町</v>
          </cell>
          <cell r="B842" t="str">
            <v>173843</v>
          </cell>
          <cell r="C842" t="str">
            <v>石川県</v>
          </cell>
          <cell r="D842" t="str">
            <v>羽咋郡</v>
          </cell>
          <cell r="E842" t="str">
            <v>志賀町</v>
          </cell>
        </row>
        <row r="843">
          <cell r="A843" t="str">
            <v>石川県羽咋郡宝達志水町</v>
          </cell>
          <cell r="B843" t="str">
            <v>173860</v>
          </cell>
          <cell r="C843" t="str">
            <v>石川県</v>
          </cell>
          <cell r="D843" t="str">
            <v>羽咋郡</v>
          </cell>
          <cell r="E843" t="str">
            <v>宝達志水町</v>
          </cell>
        </row>
        <row r="844">
          <cell r="A844" t="str">
            <v>石川県鹿島郡中能登町</v>
          </cell>
          <cell r="B844" t="str">
            <v>174076</v>
          </cell>
          <cell r="C844" t="str">
            <v>石川県</v>
          </cell>
          <cell r="D844" t="str">
            <v>鹿島郡</v>
          </cell>
          <cell r="E844" t="str">
            <v>中能登町</v>
          </cell>
        </row>
        <row r="845">
          <cell r="A845" t="str">
            <v>石川県鳳珠郡穴水町</v>
          </cell>
          <cell r="B845" t="str">
            <v>174611</v>
          </cell>
          <cell r="C845" t="str">
            <v>石川県</v>
          </cell>
          <cell r="D845" t="str">
            <v>鳳珠郡</v>
          </cell>
          <cell r="E845" t="str">
            <v>穴水町</v>
          </cell>
        </row>
        <row r="846">
          <cell r="A846" t="str">
            <v>石川県鳳珠郡能登町</v>
          </cell>
          <cell r="B846" t="str">
            <v>174637</v>
          </cell>
          <cell r="C846" t="str">
            <v>石川県</v>
          </cell>
          <cell r="D846" t="str">
            <v>鳳珠郡</v>
          </cell>
          <cell r="E846" t="str">
            <v>能登町</v>
          </cell>
        </row>
        <row r="847">
          <cell r="A847" t="str">
            <v>福井県福井市</v>
          </cell>
          <cell r="B847" t="str">
            <v>182010</v>
          </cell>
          <cell r="C847" t="str">
            <v>福井県</v>
          </cell>
          <cell r="D847" t="str">
            <v>福井市</v>
          </cell>
        </row>
        <row r="848">
          <cell r="A848" t="str">
            <v>福井県敦賀市</v>
          </cell>
          <cell r="B848" t="str">
            <v>182028</v>
          </cell>
          <cell r="C848" t="str">
            <v>福井県</v>
          </cell>
          <cell r="D848" t="str">
            <v>敦賀市</v>
          </cell>
        </row>
        <row r="849">
          <cell r="A849" t="str">
            <v>福井県小浜市</v>
          </cell>
          <cell r="B849" t="str">
            <v>182044</v>
          </cell>
          <cell r="C849" t="str">
            <v>福井県</v>
          </cell>
          <cell r="D849" t="str">
            <v>小浜市</v>
          </cell>
        </row>
        <row r="850">
          <cell r="A850" t="str">
            <v>福井県大野市</v>
          </cell>
          <cell r="B850" t="str">
            <v>182052</v>
          </cell>
          <cell r="C850" t="str">
            <v>福井県</v>
          </cell>
          <cell r="D850" t="str">
            <v>大野市</v>
          </cell>
        </row>
        <row r="851">
          <cell r="A851" t="str">
            <v>福井県勝山市</v>
          </cell>
          <cell r="B851" t="str">
            <v>182061</v>
          </cell>
          <cell r="C851" t="str">
            <v>福井県</v>
          </cell>
          <cell r="D851" t="str">
            <v>勝山市</v>
          </cell>
        </row>
        <row r="852">
          <cell r="A852" t="str">
            <v>福井県鯖江市</v>
          </cell>
          <cell r="B852" t="str">
            <v>182079</v>
          </cell>
          <cell r="C852" t="str">
            <v>福井県</v>
          </cell>
          <cell r="D852" t="str">
            <v>鯖江市</v>
          </cell>
        </row>
        <row r="853">
          <cell r="A853" t="str">
            <v>福井県あわら市</v>
          </cell>
          <cell r="B853" t="str">
            <v>182087</v>
          </cell>
          <cell r="C853" t="str">
            <v>福井県</v>
          </cell>
          <cell r="D853" t="str">
            <v>あわら市</v>
          </cell>
        </row>
        <row r="854">
          <cell r="A854" t="str">
            <v>福井県越前市</v>
          </cell>
          <cell r="B854" t="str">
            <v>182095</v>
          </cell>
          <cell r="C854" t="str">
            <v>福井県</v>
          </cell>
          <cell r="D854" t="str">
            <v>越前市</v>
          </cell>
        </row>
        <row r="855">
          <cell r="A855" t="str">
            <v>福井県坂井市</v>
          </cell>
          <cell r="B855" t="str">
            <v>182109</v>
          </cell>
          <cell r="C855" t="str">
            <v>福井県</v>
          </cell>
          <cell r="D855" t="str">
            <v>坂井市</v>
          </cell>
        </row>
        <row r="856">
          <cell r="A856" t="str">
            <v>福井県吉田郡永平寺町</v>
          </cell>
          <cell r="B856" t="str">
            <v>183229</v>
          </cell>
          <cell r="C856" t="str">
            <v>福井県</v>
          </cell>
          <cell r="D856" t="str">
            <v>吉田郡</v>
          </cell>
          <cell r="E856" t="str">
            <v>永平寺町</v>
          </cell>
        </row>
        <row r="857">
          <cell r="A857" t="str">
            <v>福井県今立郡池田町</v>
          </cell>
          <cell r="B857" t="str">
            <v>183822</v>
          </cell>
          <cell r="C857" t="str">
            <v>福井県</v>
          </cell>
          <cell r="D857" t="str">
            <v>今立郡</v>
          </cell>
          <cell r="E857" t="str">
            <v>池田町</v>
          </cell>
        </row>
        <row r="858">
          <cell r="A858" t="str">
            <v>福井県南条郡南越前町</v>
          </cell>
          <cell r="B858" t="str">
            <v>184047</v>
          </cell>
          <cell r="C858" t="str">
            <v>福井県</v>
          </cell>
          <cell r="D858" t="str">
            <v>南条郡</v>
          </cell>
          <cell r="E858" t="str">
            <v>南越前町</v>
          </cell>
        </row>
        <row r="859">
          <cell r="A859" t="str">
            <v>福井県丹生郡越前町</v>
          </cell>
          <cell r="B859" t="str">
            <v>184233</v>
          </cell>
          <cell r="C859" t="str">
            <v>福井県</v>
          </cell>
          <cell r="D859" t="str">
            <v>丹生郡</v>
          </cell>
          <cell r="E859" t="str">
            <v>越前町</v>
          </cell>
        </row>
        <row r="860">
          <cell r="A860" t="str">
            <v>福井県三方郡美浜町</v>
          </cell>
          <cell r="B860" t="str">
            <v>184420</v>
          </cell>
          <cell r="C860" t="str">
            <v>福井県</v>
          </cell>
          <cell r="D860" t="str">
            <v>三方郡</v>
          </cell>
          <cell r="E860" t="str">
            <v>美浜町</v>
          </cell>
        </row>
        <row r="861">
          <cell r="A861" t="str">
            <v>福井県大飯郡高浜町</v>
          </cell>
          <cell r="B861" t="str">
            <v>184811</v>
          </cell>
          <cell r="C861" t="str">
            <v>福井県</v>
          </cell>
          <cell r="D861" t="str">
            <v>大飯郡</v>
          </cell>
          <cell r="E861" t="str">
            <v>高浜町</v>
          </cell>
        </row>
        <row r="862">
          <cell r="A862" t="str">
            <v>福井県大飯郡おおい町</v>
          </cell>
          <cell r="B862" t="str">
            <v>184837</v>
          </cell>
          <cell r="C862" t="str">
            <v>福井県</v>
          </cell>
          <cell r="D862" t="str">
            <v>大飯郡</v>
          </cell>
          <cell r="E862" t="str">
            <v>おおい町</v>
          </cell>
        </row>
        <row r="863">
          <cell r="A863" t="str">
            <v>福井県三方上中郡若狭町</v>
          </cell>
          <cell r="B863" t="str">
            <v>185019</v>
          </cell>
          <cell r="C863" t="str">
            <v>福井県</v>
          </cell>
          <cell r="D863" t="str">
            <v>三方上中郡</v>
          </cell>
          <cell r="E863" t="str">
            <v>若狭町</v>
          </cell>
        </row>
        <row r="864">
          <cell r="A864" t="str">
            <v>山梨県甲府市</v>
          </cell>
          <cell r="B864" t="str">
            <v>192015</v>
          </cell>
          <cell r="C864" t="str">
            <v>山梨県</v>
          </cell>
          <cell r="D864" t="str">
            <v>甲府市</v>
          </cell>
        </row>
        <row r="865">
          <cell r="A865" t="str">
            <v>山梨県富士吉田市</v>
          </cell>
          <cell r="B865" t="str">
            <v>192023</v>
          </cell>
          <cell r="C865" t="str">
            <v>山梨県</v>
          </cell>
          <cell r="D865" t="str">
            <v>富士吉田市</v>
          </cell>
        </row>
        <row r="866">
          <cell r="A866" t="str">
            <v>山梨県都留市</v>
          </cell>
          <cell r="B866" t="str">
            <v>192040</v>
          </cell>
          <cell r="C866" t="str">
            <v>山梨県</v>
          </cell>
          <cell r="D866" t="str">
            <v>都留市</v>
          </cell>
        </row>
        <row r="867">
          <cell r="A867" t="str">
            <v>山梨県山梨市</v>
          </cell>
          <cell r="B867" t="str">
            <v>192058</v>
          </cell>
          <cell r="C867" t="str">
            <v>山梨県</v>
          </cell>
          <cell r="D867" t="str">
            <v>山梨市</v>
          </cell>
        </row>
        <row r="868">
          <cell r="A868" t="str">
            <v>山梨県大月市</v>
          </cell>
          <cell r="B868" t="str">
            <v>192066</v>
          </cell>
          <cell r="C868" t="str">
            <v>山梨県</v>
          </cell>
          <cell r="D868" t="str">
            <v>大月市</v>
          </cell>
        </row>
        <row r="869">
          <cell r="A869" t="str">
            <v>山梨県韮崎市</v>
          </cell>
          <cell r="B869" t="str">
            <v>192074</v>
          </cell>
          <cell r="C869" t="str">
            <v>山梨県</v>
          </cell>
          <cell r="D869" t="str">
            <v>韮崎市</v>
          </cell>
        </row>
        <row r="870">
          <cell r="A870" t="str">
            <v>山梨県南アルプス市</v>
          </cell>
          <cell r="B870" t="str">
            <v>192082</v>
          </cell>
          <cell r="C870" t="str">
            <v>山梨県</v>
          </cell>
          <cell r="D870" t="str">
            <v>南アルプス市</v>
          </cell>
        </row>
        <row r="871">
          <cell r="A871" t="str">
            <v>山梨県北杜市</v>
          </cell>
          <cell r="B871" t="str">
            <v>192091</v>
          </cell>
          <cell r="C871" t="str">
            <v>山梨県</v>
          </cell>
          <cell r="D871" t="str">
            <v>北杜市</v>
          </cell>
        </row>
        <row r="872">
          <cell r="A872" t="str">
            <v>山梨県甲斐市</v>
          </cell>
          <cell r="B872" t="str">
            <v>192104</v>
          </cell>
          <cell r="C872" t="str">
            <v>山梨県</v>
          </cell>
          <cell r="D872" t="str">
            <v>甲斐市</v>
          </cell>
        </row>
        <row r="873">
          <cell r="A873" t="str">
            <v>山梨県笛吹市</v>
          </cell>
          <cell r="B873" t="str">
            <v>192112</v>
          </cell>
          <cell r="C873" t="str">
            <v>山梨県</v>
          </cell>
          <cell r="D873" t="str">
            <v>笛吹市</v>
          </cell>
        </row>
        <row r="874">
          <cell r="A874" t="str">
            <v>山梨県上野原市</v>
          </cell>
          <cell r="B874" t="str">
            <v>192121</v>
          </cell>
          <cell r="C874" t="str">
            <v>山梨県</v>
          </cell>
          <cell r="D874" t="str">
            <v>上野原市</v>
          </cell>
        </row>
        <row r="875">
          <cell r="A875" t="str">
            <v>山梨県甲州市</v>
          </cell>
          <cell r="B875" t="str">
            <v>192139</v>
          </cell>
          <cell r="C875" t="str">
            <v>山梨県</v>
          </cell>
          <cell r="D875" t="str">
            <v>甲州市</v>
          </cell>
        </row>
        <row r="876">
          <cell r="A876" t="str">
            <v>山梨県中央市</v>
          </cell>
          <cell r="B876" t="str">
            <v>192147</v>
          </cell>
          <cell r="C876" t="str">
            <v>山梨県</v>
          </cell>
          <cell r="D876" t="str">
            <v>中央市</v>
          </cell>
        </row>
        <row r="877">
          <cell r="A877" t="str">
            <v>山梨県西八代郡市川三郷町</v>
          </cell>
          <cell r="B877" t="str">
            <v>193461</v>
          </cell>
          <cell r="C877" t="str">
            <v>山梨県</v>
          </cell>
          <cell r="D877" t="str">
            <v>西八代郡</v>
          </cell>
          <cell r="E877" t="str">
            <v>市川三郷町</v>
          </cell>
        </row>
        <row r="878">
          <cell r="A878" t="str">
            <v>山梨県南巨摩郡早川町</v>
          </cell>
          <cell r="B878" t="str">
            <v>193640</v>
          </cell>
          <cell r="C878" t="str">
            <v>山梨県</v>
          </cell>
          <cell r="D878" t="str">
            <v>南巨摩郡</v>
          </cell>
          <cell r="E878" t="str">
            <v>早川町</v>
          </cell>
        </row>
        <row r="879">
          <cell r="A879" t="str">
            <v>山梨県南巨摩郡身延町</v>
          </cell>
          <cell r="B879" t="str">
            <v>193658</v>
          </cell>
          <cell r="C879" t="str">
            <v>山梨県</v>
          </cell>
          <cell r="D879" t="str">
            <v>南巨摩郡</v>
          </cell>
          <cell r="E879" t="str">
            <v>身延町</v>
          </cell>
        </row>
        <row r="880">
          <cell r="A880" t="str">
            <v>山梨県南巨摩郡南部町</v>
          </cell>
          <cell r="B880" t="str">
            <v>193666</v>
          </cell>
          <cell r="C880" t="str">
            <v>山梨県</v>
          </cell>
          <cell r="D880" t="str">
            <v>南巨摩郡</v>
          </cell>
          <cell r="E880" t="str">
            <v>南部町</v>
          </cell>
        </row>
        <row r="881">
          <cell r="A881" t="str">
            <v>山梨県南巨摩郡富士川町</v>
          </cell>
          <cell r="B881" t="str">
            <v>193682</v>
          </cell>
          <cell r="C881" t="str">
            <v>山梨県</v>
          </cell>
          <cell r="D881" t="str">
            <v>南巨摩郡</v>
          </cell>
          <cell r="E881" t="str">
            <v>富士川町</v>
          </cell>
        </row>
        <row r="882">
          <cell r="A882" t="str">
            <v>山梨県中巨摩郡昭和町</v>
          </cell>
          <cell r="B882" t="str">
            <v>193844</v>
          </cell>
          <cell r="C882" t="str">
            <v>山梨県</v>
          </cell>
          <cell r="D882" t="str">
            <v>中巨摩郡</v>
          </cell>
          <cell r="E882" t="str">
            <v>昭和町</v>
          </cell>
        </row>
        <row r="883">
          <cell r="A883" t="str">
            <v>山梨県南都留郡道志村</v>
          </cell>
          <cell r="B883" t="str">
            <v>194221</v>
          </cell>
          <cell r="C883" t="str">
            <v>山梨県</v>
          </cell>
          <cell r="D883" t="str">
            <v>南都留郡</v>
          </cell>
          <cell r="E883" t="str">
            <v>道志村</v>
          </cell>
        </row>
        <row r="884">
          <cell r="A884" t="str">
            <v>山梨県南都留郡西桂町</v>
          </cell>
          <cell r="B884" t="str">
            <v>194239</v>
          </cell>
          <cell r="C884" t="str">
            <v>山梨県</v>
          </cell>
          <cell r="D884" t="str">
            <v>南都留郡</v>
          </cell>
          <cell r="E884" t="str">
            <v>西桂町</v>
          </cell>
        </row>
        <row r="885">
          <cell r="A885" t="str">
            <v>山梨県南都留郡忍野村</v>
          </cell>
          <cell r="B885" t="str">
            <v>194247</v>
          </cell>
          <cell r="C885" t="str">
            <v>山梨県</v>
          </cell>
          <cell r="D885" t="str">
            <v>南都留郡</v>
          </cell>
          <cell r="E885" t="str">
            <v>忍野村</v>
          </cell>
        </row>
        <row r="886">
          <cell r="A886" t="str">
            <v>山梨県南都留郡山中湖村</v>
          </cell>
          <cell r="B886" t="str">
            <v>194255</v>
          </cell>
          <cell r="C886" t="str">
            <v>山梨県</v>
          </cell>
          <cell r="D886" t="str">
            <v>南都留郡</v>
          </cell>
          <cell r="E886" t="str">
            <v>山中湖村</v>
          </cell>
        </row>
        <row r="887">
          <cell r="A887" t="str">
            <v>山梨県南都留郡鳴沢村</v>
          </cell>
          <cell r="B887" t="str">
            <v>194298</v>
          </cell>
          <cell r="C887" t="str">
            <v>山梨県</v>
          </cell>
          <cell r="D887" t="str">
            <v>南都留郡</v>
          </cell>
          <cell r="E887" t="str">
            <v>鳴沢村</v>
          </cell>
        </row>
        <row r="888">
          <cell r="A888" t="str">
            <v>山梨県南都留郡富士河口湖町</v>
          </cell>
          <cell r="B888" t="str">
            <v>194301</v>
          </cell>
          <cell r="C888" t="str">
            <v>山梨県</v>
          </cell>
          <cell r="D888" t="str">
            <v>南都留郡</v>
          </cell>
          <cell r="E888" t="str">
            <v>富士河口湖町</v>
          </cell>
        </row>
        <row r="889">
          <cell r="A889" t="str">
            <v>山梨県北都留郡小菅村</v>
          </cell>
          <cell r="B889" t="str">
            <v>194425</v>
          </cell>
          <cell r="C889" t="str">
            <v>山梨県</v>
          </cell>
          <cell r="D889" t="str">
            <v>北都留郡</v>
          </cell>
          <cell r="E889" t="str">
            <v>小菅村</v>
          </cell>
        </row>
        <row r="890">
          <cell r="A890" t="str">
            <v>山梨県北都留郡丹波山村</v>
          </cell>
          <cell r="B890" t="str">
            <v>194433</v>
          </cell>
          <cell r="C890" t="str">
            <v>山梨県</v>
          </cell>
          <cell r="D890" t="str">
            <v>北都留郡</v>
          </cell>
          <cell r="E890" t="str">
            <v>丹波山村</v>
          </cell>
        </row>
        <row r="891">
          <cell r="A891" t="str">
            <v>長野県長野市</v>
          </cell>
          <cell r="B891" t="str">
            <v>202011</v>
          </cell>
          <cell r="C891" t="str">
            <v>長野県</v>
          </cell>
          <cell r="D891" t="str">
            <v>長野市</v>
          </cell>
        </row>
        <row r="892">
          <cell r="A892" t="str">
            <v>長野県松本市</v>
          </cell>
          <cell r="B892" t="str">
            <v>202029</v>
          </cell>
          <cell r="C892" t="str">
            <v>長野県</v>
          </cell>
          <cell r="D892" t="str">
            <v>松本市</v>
          </cell>
        </row>
        <row r="893">
          <cell r="A893" t="str">
            <v>長野県上田市</v>
          </cell>
          <cell r="B893" t="str">
            <v>202037</v>
          </cell>
          <cell r="C893" t="str">
            <v>長野県</v>
          </cell>
          <cell r="D893" t="str">
            <v>上田市</v>
          </cell>
        </row>
        <row r="894">
          <cell r="A894" t="str">
            <v>長野県岡谷市</v>
          </cell>
          <cell r="B894" t="str">
            <v>202045</v>
          </cell>
          <cell r="C894" t="str">
            <v>長野県</v>
          </cell>
          <cell r="D894" t="str">
            <v>岡谷市</v>
          </cell>
        </row>
        <row r="895">
          <cell r="A895" t="str">
            <v>長野県飯田市</v>
          </cell>
          <cell r="B895" t="str">
            <v>202053</v>
          </cell>
          <cell r="C895" t="str">
            <v>長野県</v>
          </cell>
          <cell r="D895" t="str">
            <v>飯田市</v>
          </cell>
        </row>
        <row r="896">
          <cell r="A896" t="str">
            <v>長野県諏訪市</v>
          </cell>
          <cell r="B896" t="str">
            <v>202061</v>
          </cell>
          <cell r="C896" t="str">
            <v>長野県</v>
          </cell>
          <cell r="D896" t="str">
            <v>諏訪市</v>
          </cell>
        </row>
        <row r="897">
          <cell r="A897" t="str">
            <v>長野県須坂市</v>
          </cell>
          <cell r="B897" t="str">
            <v>202070</v>
          </cell>
          <cell r="C897" t="str">
            <v>長野県</v>
          </cell>
          <cell r="D897" t="str">
            <v>須坂市</v>
          </cell>
        </row>
        <row r="898">
          <cell r="A898" t="str">
            <v>長野県小諸市</v>
          </cell>
          <cell r="B898" t="str">
            <v>202088</v>
          </cell>
          <cell r="C898" t="str">
            <v>長野県</v>
          </cell>
          <cell r="D898" t="str">
            <v>小諸市</v>
          </cell>
        </row>
        <row r="899">
          <cell r="A899" t="str">
            <v>長野県伊那市</v>
          </cell>
          <cell r="B899" t="str">
            <v>202096</v>
          </cell>
          <cell r="C899" t="str">
            <v>長野県</v>
          </cell>
          <cell r="D899" t="str">
            <v>伊那市</v>
          </cell>
        </row>
        <row r="900">
          <cell r="A900" t="str">
            <v>長野県駒ヶ根市</v>
          </cell>
          <cell r="B900" t="str">
            <v>202100</v>
          </cell>
          <cell r="C900" t="str">
            <v>長野県</v>
          </cell>
          <cell r="D900" t="str">
            <v>駒ヶ根市</v>
          </cell>
        </row>
        <row r="901">
          <cell r="A901" t="str">
            <v>長野県中野市</v>
          </cell>
          <cell r="B901" t="str">
            <v>202118</v>
          </cell>
          <cell r="C901" t="str">
            <v>長野県</v>
          </cell>
          <cell r="D901" t="str">
            <v>中野市</v>
          </cell>
        </row>
        <row r="902">
          <cell r="A902" t="str">
            <v>長野県大町市</v>
          </cell>
          <cell r="B902" t="str">
            <v>202126</v>
          </cell>
          <cell r="C902" t="str">
            <v>長野県</v>
          </cell>
          <cell r="D902" t="str">
            <v>大町市</v>
          </cell>
        </row>
        <row r="903">
          <cell r="A903" t="str">
            <v>長野県飯山市</v>
          </cell>
          <cell r="B903" t="str">
            <v>202134</v>
          </cell>
          <cell r="C903" t="str">
            <v>長野県</v>
          </cell>
          <cell r="D903" t="str">
            <v>飯山市</v>
          </cell>
        </row>
        <row r="904">
          <cell r="A904" t="str">
            <v>長野県茅野市</v>
          </cell>
          <cell r="B904" t="str">
            <v>202142</v>
          </cell>
          <cell r="C904" t="str">
            <v>長野県</v>
          </cell>
          <cell r="D904" t="str">
            <v>茅野市</v>
          </cell>
        </row>
        <row r="905">
          <cell r="A905" t="str">
            <v>長野県塩尻市</v>
          </cell>
          <cell r="B905" t="str">
            <v>202151</v>
          </cell>
          <cell r="C905" t="str">
            <v>長野県</v>
          </cell>
          <cell r="D905" t="str">
            <v>塩尻市</v>
          </cell>
        </row>
        <row r="906">
          <cell r="A906" t="str">
            <v>長野県佐久市</v>
          </cell>
          <cell r="B906" t="str">
            <v>202177</v>
          </cell>
          <cell r="C906" t="str">
            <v>長野県</v>
          </cell>
          <cell r="D906" t="str">
            <v>佐久市</v>
          </cell>
        </row>
        <row r="907">
          <cell r="A907" t="str">
            <v>長野県千曲市</v>
          </cell>
          <cell r="B907" t="str">
            <v>202185</v>
          </cell>
          <cell r="C907" t="str">
            <v>長野県</v>
          </cell>
          <cell r="D907" t="str">
            <v>千曲市</v>
          </cell>
        </row>
        <row r="908">
          <cell r="A908" t="str">
            <v>長野県東御市</v>
          </cell>
          <cell r="B908" t="str">
            <v>202193</v>
          </cell>
          <cell r="C908" t="str">
            <v>長野県</v>
          </cell>
          <cell r="D908" t="str">
            <v>東御市</v>
          </cell>
        </row>
        <row r="909">
          <cell r="A909" t="str">
            <v>長野県安曇野市</v>
          </cell>
          <cell r="B909" t="str">
            <v>202207</v>
          </cell>
          <cell r="C909" t="str">
            <v>長野県</v>
          </cell>
          <cell r="D909" t="str">
            <v>安曇野市</v>
          </cell>
        </row>
        <row r="910">
          <cell r="A910" t="str">
            <v>長野県南佐久郡小海町</v>
          </cell>
          <cell r="B910" t="str">
            <v>203033</v>
          </cell>
          <cell r="C910" t="str">
            <v>長野県</v>
          </cell>
          <cell r="D910" t="str">
            <v>南佐久郡</v>
          </cell>
          <cell r="E910" t="str">
            <v>小海町</v>
          </cell>
        </row>
        <row r="911">
          <cell r="A911" t="str">
            <v>長野県南佐久郡川上村</v>
          </cell>
          <cell r="B911" t="str">
            <v>203041</v>
          </cell>
          <cell r="C911" t="str">
            <v>長野県</v>
          </cell>
          <cell r="D911" t="str">
            <v>南佐久郡</v>
          </cell>
          <cell r="E911" t="str">
            <v>川上村</v>
          </cell>
        </row>
        <row r="912">
          <cell r="A912" t="str">
            <v>長野県南佐久郡南牧村</v>
          </cell>
          <cell r="B912" t="str">
            <v>203050</v>
          </cell>
          <cell r="C912" t="str">
            <v>長野県</v>
          </cell>
          <cell r="D912" t="str">
            <v>南佐久郡</v>
          </cell>
          <cell r="E912" t="str">
            <v>南牧村</v>
          </cell>
        </row>
        <row r="913">
          <cell r="A913" t="str">
            <v>長野県南佐久郡南相木村</v>
          </cell>
          <cell r="B913" t="str">
            <v>203068</v>
          </cell>
          <cell r="C913" t="str">
            <v>長野県</v>
          </cell>
          <cell r="D913" t="str">
            <v>南佐久郡</v>
          </cell>
          <cell r="E913" t="str">
            <v>南相木村</v>
          </cell>
        </row>
        <row r="914">
          <cell r="A914" t="str">
            <v>長野県南佐久郡北相木村</v>
          </cell>
          <cell r="B914" t="str">
            <v>203076</v>
          </cell>
          <cell r="C914" t="str">
            <v>長野県</v>
          </cell>
          <cell r="D914" t="str">
            <v>南佐久郡</v>
          </cell>
          <cell r="E914" t="str">
            <v>北相木村</v>
          </cell>
        </row>
        <row r="915">
          <cell r="A915" t="str">
            <v>長野県南佐久郡佐久穂町</v>
          </cell>
          <cell r="B915" t="str">
            <v>203092</v>
          </cell>
          <cell r="C915" t="str">
            <v>長野県</v>
          </cell>
          <cell r="D915" t="str">
            <v>南佐久郡</v>
          </cell>
          <cell r="E915" t="str">
            <v>佐久穂町</v>
          </cell>
        </row>
        <row r="916">
          <cell r="A916" t="str">
            <v>長野県北佐久郡軽井沢町</v>
          </cell>
          <cell r="B916" t="str">
            <v>203211</v>
          </cell>
          <cell r="C916" t="str">
            <v>長野県</v>
          </cell>
          <cell r="D916" t="str">
            <v>北佐久郡</v>
          </cell>
          <cell r="E916" t="str">
            <v>軽井沢町</v>
          </cell>
        </row>
        <row r="917">
          <cell r="A917" t="str">
            <v>長野県北佐久郡御代田町</v>
          </cell>
          <cell r="B917" t="str">
            <v>203238</v>
          </cell>
          <cell r="C917" t="str">
            <v>長野県</v>
          </cell>
          <cell r="D917" t="str">
            <v>北佐久郡</v>
          </cell>
          <cell r="E917" t="str">
            <v>御代田町</v>
          </cell>
        </row>
        <row r="918">
          <cell r="A918" t="str">
            <v>長野県北佐久郡立科町</v>
          </cell>
          <cell r="B918" t="str">
            <v>203246</v>
          </cell>
          <cell r="C918" t="str">
            <v>長野県</v>
          </cell>
          <cell r="D918" t="str">
            <v>北佐久郡</v>
          </cell>
          <cell r="E918" t="str">
            <v>立科町</v>
          </cell>
        </row>
        <row r="919">
          <cell r="A919" t="str">
            <v>長野県小県郡青木村</v>
          </cell>
          <cell r="B919" t="str">
            <v>203491</v>
          </cell>
          <cell r="C919" t="str">
            <v>長野県</v>
          </cell>
          <cell r="D919" t="str">
            <v>小県郡</v>
          </cell>
          <cell r="E919" t="str">
            <v>青木村</v>
          </cell>
        </row>
        <row r="920">
          <cell r="A920" t="str">
            <v>長野県小県郡長和町</v>
          </cell>
          <cell r="B920" t="str">
            <v>203505</v>
          </cell>
          <cell r="C920" t="str">
            <v>長野県</v>
          </cell>
          <cell r="D920" t="str">
            <v>小県郡</v>
          </cell>
          <cell r="E920" t="str">
            <v>長和町</v>
          </cell>
        </row>
        <row r="921">
          <cell r="A921" t="str">
            <v>長野県諏訪郡下諏訪町</v>
          </cell>
          <cell r="B921" t="str">
            <v>203611</v>
          </cell>
          <cell r="C921" t="str">
            <v>長野県</v>
          </cell>
          <cell r="D921" t="str">
            <v>諏訪郡</v>
          </cell>
          <cell r="E921" t="str">
            <v>下諏訪町</v>
          </cell>
        </row>
        <row r="922">
          <cell r="A922" t="str">
            <v>長野県諏訪郡富士見町</v>
          </cell>
          <cell r="B922" t="str">
            <v>203629</v>
          </cell>
          <cell r="C922" t="str">
            <v>長野県</v>
          </cell>
          <cell r="D922" t="str">
            <v>諏訪郡</v>
          </cell>
          <cell r="E922" t="str">
            <v>富士見町</v>
          </cell>
        </row>
        <row r="923">
          <cell r="A923" t="str">
            <v>長野県諏訪郡原村</v>
          </cell>
          <cell r="B923" t="str">
            <v>203637</v>
          </cell>
          <cell r="C923" t="str">
            <v>長野県</v>
          </cell>
          <cell r="D923" t="str">
            <v>諏訪郡</v>
          </cell>
          <cell r="E923" t="str">
            <v>原村</v>
          </cell>
        </row>
        <row r="924">
          <cell r="A924" t="str">
            <v>長野県上伊那郡辰野町</v>
          </cell>
          <cell r="B924" t="str">
            <v>203823</v>
          </cell>
          <cell r="C924" t="str">
            <v>長野県</v>
          </cell>
          <cell r="D924" t="str">
            <v>上伊那郡</v>
          </cell>
          <cell r="E924" t="str">
            <v>辰野町</v>
          </cell>
        </row>
        <row r="925">
          <cell r="A925" t="str">
            <v>長野県上伊那郡箕輪町</v>
          </cell>
          <cell r="B925" t="str">
            <v>203831</v>
          </cell>
          <cell r="C925" t="str">
            <v>長野県</v>
          </cell>
          <cell r="D925" t="str">
            <v>上伊那郡</v>
          </cell>
          <cell r="E925" t="str">
            <v>箕輪町</v>
          </cell>
        </row>
        <row r="926">
          <cell r="A926" t="str">
            <v>長野県上伊那郡飯島町</v>
          </cell>
          <cell r="B926" t="str">
            <v>203840</v>
          </cell>
          <cell r="C926" t="str">
            <v>長野県</v>
          </cell>
          <cell r="D926" t="str">
            <v>上伊那郡</v>
          </cell>
          <cell r="E926" t="str">
            <v>飯島町</v>
          </cell>
        </row>
        <row r="927">
          <cell r="A927" t="str">
            <v>長野県上伊那郡南箕輪村</v>
          </cell>
          <cell r="B927" t="str">
            <v>203858</v>
          </cell>
          <cell r="C927" t="str">
            <v>長野県</v>
          </cell>
          <cell r="D927" t="str">
            <v>上伊那郡</v>
          </cell>
          <cell r="E927" t="str">
            <v>南箕輪村</v>
          </cell>
        </row>
        <row r="928">
          <cell r="A928" t="str">
            <v>長野県上伊那郡中川村</v>
          </cell>
          <cell r="B928" t="str">
            <v>203866</v>
          </cell>
          <cell r="C928" t="str">
            <v>長野県</v>
          </cell>
          <cell r="D928" t="str">
            <v>上伊那郡</v>
          </cell>
          <cell r="E928" t="str">
            <v>中川村</v>
          </cell>
        </row>
        <row r="929">
          <cell r="A929" t="str">
            <v>長野県上伊那郡宮田村</v>
          </cell>
          <cell r="B929" t="str">
            <v>203882</v>
          </cell>
          <cell r="C929" t="str">
            <v>長野県</v>
          </cell>
          <cell r="D929" t="str">
            <v>上伊那郡</v>
          </cell>
          <cell r="E929" t="str">
            <v>宮田村</v>
          </cell>
        </row>
        <row r="930">
          <cell r="A930" t="str">
            <v>長野県下伊那郡松川町</v>
          </cell>
          <cell r="B930" t="str">
            <v>204021</v>
          </cell>
          <cell r="C930" t="str">
            <v>長野県</v>
          </cell>
          <cell r="D930" t="str">
            <v>下伊那郡</v>
          </cell>
          <cell r="E930" t="str">
            <v>松川町</v>
          </cell>
        </row>
        <row r="931">
          <cell r="A931" t="str">
            <v>長野県下伊那郡高森町</v>
          </cell>
          <cell r="B931" t="str">
            <v>204030</v>
          </cell>
          <cell r="C931" t="str">
            <v>長野県</v>
          </cell>
          <cell r="D931" t="str">
            <v>下伊那郡</v>
          </cell>
          <cell r="E931" t="str">
            <v>高森町</v>
          </cell>
        </row>
        <row r="932">
          <cell r="A932" t="str">
            <v>長野県下伊那郡阿南町</v>
          </cell>
          <cell r="B932" t="str">
            <v>204048</v>
          </cell>
          <cell r="C932" t="str">
            <v>長野県</v>
          </cell>
          <cell r="D932" t="str">
            <v>下伊那郡</v>
          </cell>
          <cell r="E932" t="str">
            <v>阿南町</v>
          </cell>
        </row>
        <row r="933">
          <cell r="A933" t="str">
            <v>長野県下伊那郡阿智村</v>
          </cell>
          <cell r="B933" t="str">
            <v>204072</v>
          </cell>
          <cell r="C933" t="str">
            <v>長野県</v>
          </cell>
          <cell r="D933" t="str">
            <v>下伊那郡</v>
          </cell>
          <cell r="E933" t="str">
            <v>阿智村</v>
          </cell>
        </row>
        <row r="934">
          <cell r="A934" t="str">
            <v>長野県下伊那郡平谷村</v>
          </cell>
          <cell r="B934" t="str">
            <v>204099</v>
          </cell>
          <cell r="C934" t="str">
            <v>長野県</v>
          </cell>
          <cell r="D934" t="str">
            <v>下伊那郡</v>
          </cell>
          <cell r="E934" t="str">
            <v>平谷村</v>
          </cell>
        </row>
        <row r="935">
          <cell r="A935" t="str">
            <v>長野県下伊那郡根羽村</v>
          </cell>
          <cell r="B935" t="str">
            <v>204102</v>
          </cell>
          <cell r="C935" t="str">
            <v>長野県</v>
          </cell>
          <cell r="D935" t="str">
            <v>下伊那郡</v>
          </cell>
          <cell r="E935" t="str">
            <v>根羽村</v>
          </cell>
        </row>
        <row r="936">
          <cell r="A936" t="str">
            <v>長野県下伊那郡下條村</v>
          </cell>
          <cell r="B936" t="str">
            <v>204111</v>
          </cell>
          <cell r="C936" t="str">
            <v>長野県</v>
          </cell>
          <cell r="D936" t="str">
            <v>下伊那郡</v>
          </cell>
          <cell r="E936" t="str">
            <v>下條村</v>
          </cell>
        </row>
        <row r="937">
          <cell r="A937" t="str">
            <v>長野県下伊那郡売木村</v>
          </cell>
          <cell r="B937" t="str">
            <v>204129</v>
          </cell>
          <cell r="C937" t="str">
            <v>長野県</v>
          </cell>
          <cell r="D937" t="str">
            <v>下伊那郡</v>
          </cell>
          <cell r="E937" t="str">
            <v>売木村</v>
          </cell>
        </row>
        <row r="938">
          <cell r="A938" t="str">
            <v>長野県下伊那郡天龍村</v>
          </cell>
          <cell r="B938" t="str">
            <v>204137</v>
          </cell>
          <cell r="C938" t="str">
            <v>長野県</v>
          </cell>
          <cell r="D938" t="str">
            <v>下伊那郡</v>
          </cell>
          <cell r="E938" t="str">
            <v>天龍村</v>
          </cell>
        </row>
        <row r="939">
          <cell r="A939" t="str">
            <v>長野県下伊那郡泰阜村</v>
          </cell>
          <cell r="B939" t="str">
            <v>204145</v>
          </cell>
          <cell r="C939" t="str">
            <v>長野県</v>
          </cell>
          <cell r="D939" t="str">
            <v>下伊那郡</v>
          </cell>
          <cell r="E939" t="str">
            <v>泰阜村</v>
          </cell>
        </row>
        <row r="940">
          <cell r="A940" t="str">
            <v>長野県下伊那郡喬木村</v>
          </cell>
          <cell r="B940" t="str">
            <v>204153</v>
          </cell>
          <cell r="C940" t="str">
            <v>長野県</v>
          </cell>
          <cell r="D940" t="str">
            <v>下伊那郡</v>
          </cell>
          <cell r="E940" t="str">
            <v>喬木村</v>
          </cell>
        </row>
        <row r="941">
          <cell r="A941" t="str">
            <v>長野県下伊那郡豊丘村</v>
          </cell>
          <cell r="B941" t="str">
            <v>204161</v>
          </cell>
          <cell r="C941" t="str">
            <v>長野県</v>
          </cell>
          <cell r="D941" t="str">
            <v>下伊那郡</v>
          </cell>
          <cell r="E941" t="str">
            <v>豊丘村</v>
          </cell>
        </row>
        <row r="942">
          <cell r="A942" t="str">
            <v>長野県下伊那郡大鹿村</v>
          </cell>
          <cell r="B942" t="str">
            <v>204170</v>
          </cell>
          <cell r="C942" t="str">
            <v>長野県</v>
          </cell>
          <cell r="D942" t="str">
            <v>下伊那郡</v>
          </cell>
          <cell r="E942" t="str">
            <v>大鹿村</v>
          </cell>
        </row>
        <row r="943">
          <cell r="A943" t="str">
            <v>長野県木曽郡上松町</v>
          </cell>
          <cell r="B943" t="str">
            <v>204226</v>
          </cell>
          <cell r="C943" t="str">
            <v>長野県</v>
          </cell>
          <cell r="D943" t="str">
            <v>木曽郡</v>
          </cell>
          <cell r="E943" t="str">
            <v>上松町</v>
          </cell>
        </row>
        <row r="944">
          <cell r="A944" t="str">
            <v>長野県木曽郡南木曽町</v>
          </cell>
          <cell r="B944" t="str">
            <v>204234</v>
          </cell>
          <cell r="C944" t="str">
            <v>長野県</v>
          </cell>
          <cell r="D944" t="str">
            <v>木曽郡</v>
          </cell>
          <cell r="E944" t="str">
            <v>南木曽町</v>
          </cell>
        </row>
        <row r="945">
          <cell r="A945" t="str">
            <v>長野県木曽郡木祖村</v>
          </cell>
          <cell r="B945" t="str">
            <v>204251</v>
          </cell>
          <cell r="C945" t="str">
            <v>長野県</v>
          </cell>
          <cell r="D945" t="str">
            <v>木曽郡</v>
          </cell>
          <cell r="E945" t="str">
            <v>木祖村</v>
          </cell>
        </row>
        <row r="946">
          <cell r="A946" t="str">
            <v>長野県木曽郡王滝村</v>
          </cell>
          <cell r="B946" t="str">
            <v>204293</v>
          </cell>
          <cell r="C946" t="str">
            <v>長野県</v>
          </cell>
          <cell r="D946" t="str">
            <v>木曽郡</v>
          </cell>
          <cell r="E946" t="str">
            <v>王滝村</v>
          </cell>
        </row>
        <row r="947">
          <cell r="A947" t="str">
            <v>長野県木曽郡大桑村</v>
          </cell>
          <cell r="B947" t="str">
            <v>204307</v>
          </cell>
          <cell r="C947" t="str">
            <v>長野県</v>
          </cell>
          <cell r="D947" t="str">
            <v>木曽郡</v>
          </cell>
          <cell r="E947" t="str">
            <v>大桑村</v>
          </cell>
        </row>
        <row r="948">
          <cell r="A948" t="str">
            <v>長野県木曽郡木曽町</v>
          </cell>
          <cell r="B948" t="str">
            <v>204323</v>
          </cell>
          <cell r="C948" t="str">
            <v>長野県</v>
          </cell>
          <cell r="D948" t="str">
            <v>木曽郡</v>
          </cell>
          <cell r="E948" t="str">
            <v>木曽町</v>
          </cell>
        </row>
        <row r="949">
          <cell r="A949" t="str">
            <v>長野県東筑摩郡麻績村</v>
          </cell>
          <cell r="B949" t="str">
            <v>204463</v>
          </cell>
          <cell r="C949" t="str">
            <v>長野県</v>
          </cell>
          <cell r="D949" t="str">
            <v>東筑摩郡</v>
          </cell>
          <cell r="E949" t="str">
            <v>麻績村</v>
          </cell>
        </row>
        <row r="950">
          <cell r="A950" t="str">
            <v>長野県東筑摩郡生坂村</v>
          </cell>
          <cell r="B950" t="str">
            <v>204480</v>
          </cell>
          <cell r="C950" t="str">
            <v>長野県</v>
          </cell>
          <cell r="D950" t="str">
            <v>東筑摩郡</v>
          </cell>
          <cell r="E950" t="str">
            <v>生坂村</v>
          </cell>
        </row>
        <row r="951">
          <cell r="A951" t="str">
            <v>長野県東筑摩郡山形村</v>
          </cell>
          <cell r="B951" t="str">
            <v>204501</v>
          </cell>
          <cell r="C951" t="str">
            <v>長野県</v>
          </cell>
          <cell r="D951" t="str">
            <v>東筑摩郡</v>
          </cell>
          <cell r="E951" t="str">
            <v>山形村</v>
          </cell>
        </row>
        <row r="952">
          <cell r="A952" t="str">
            <v>長野県東筑摩郡朝日村</v>
          </cell>
          <cell r="B952" t="str">
            <v>204510</v>
          </cell>
          <cell r="C952" t="str">
            <v>長野県</v>
          </cell>
          <cell r="D952" t="str">
            <v>東筑摩郡</v>
          </cell>
          <cell r="E952" t="str">
            <v>朝日村</v>
          </cell>
        </row>
        <row r="953">
          <cell r="A953" t="str">
            <v>長野県東筑摩郡筑北村</v>
          </cell>
          <cell r="B953" t="str">
            <v>204528</v>
          </cell>
          <cell r="C953" t="str">
            <v>長野県</v>
          </cell>
          <cell r="D953" t="str">
            <v>東筑摩郡</v>
          </cell>
          <cell r="E953" t="str">
            <v>筑北村</v>
          </cell>
        </row>
        <row r="954">
          <cell r="A954" t="str">
            <v>長野県北安曇郡池田町</v>
          </cell>
          <cell r="B954" t="str">
            <v>204811</v>
          </cell>
          <cell r="C954" t="str">
            <v>長野県</v>
          </cell>
          <cell r="D954" t="str">
            <v>北安曇郡</v>
          </cell>
          <cell r="E954" t="str">
            <v>池田町</v>
          </cell>
        </row>
        <row r="955">
          <cell r="A955" t="str">
            <v>長野県北安曇郡松川村</v>
          </cell>
          <cell r="B955" t="str">
            <v>204820</v>
          </cell>
          <cell r="C955" t="str">
            <v>長野県</v>
          </cell>
          <cell r="D955" t="str">
            <v>北安曇郡</v>
          </cell>
          <cell r="E955" t="str">
            <v>松川村</v>
          </cell>
        </row>
        <row r="956">
          <cell r="A956" t="str">
            <v>長野県北安曇郡白馬村</v>
          </cell>
          <cell r="B956" t="str">
            <v>204854</v>
          </cell>
          <cell r="C956" t="str">
            <v>長野県</v>
          </cell>
          <cell r="D956" t="str">
            <v>北安曇郡</v>
          </cell>
          <cell r="E956" t="str">
            <v>白馬村</v>
          </cell>
        </row>
        <row r="957">
          <cell r="A957" t="str">
            <v>長野県北安曇郡小谷村</v>
          </cell>
          <cell r="B957" t="str">
            <v>204862</v>
          </cell>
          <cell r="C957" t="str">
            <v>長野県</v>
          </cell>
          <cell r="D957" t="str">
            <v>北安曇郡</v>
          </cell>
          <cell r="E957" t="str">
            <v>小谷村</v>
          </cell>
        </row>
        <row r="958">
          <cell r="A958" t="str">
            <v>長野県埴科郡坂城町</v>
          </cell>
          <cell r="B958" t="str">
            <v>205214</v>
          </cell>
          <cell r="C958" t="str">
            <v>長野県</v>
          </cell>
          <cell r="D958" t="str">
            <v>埴科郡</v>
          </cell>
          <cell r="E958" t="str">
            <v>坂城町</v>
          </cell>
        </row>
        <row r="959">
          <cell r="A959" t="str">
            <v>長野県上高井郡小布施町</v>
          </cell>
          <cell r="B959" t="str">
            <v>205419</v>
          </cell>
          <cell r="C959" t="str">
            <v>長野県</v>
          </cell>
          <cell r="D959" t="str">
            <v>上高井郡</v>
          </cell>
          <cell r="E959" t="str">
            <v>小布施町</v>
          </cell>
        </row>
        <row r="960">
          <cell r="A960" t="str">
            <v>長野県上高井郡高山村</v>
          </cell>
          <cell r="B960" t="str">
            <v>205435</v>
          </cell>
          <cell r="C960" t="str">
            <v>長野県</v>
          </cell>
          <cell r="D960" t="str">
            <v>上高井郡</v>
          </cell>
          <cell r="E960" t="str">
            <v>高山村</v>
          </cell>
        </row>
        <row r="961">
          <cell r="A961" t="str">
            <v>長野県下高井郡山ノ内町</v>
          </cell>
          <cell r="B961" t="str">
            <v>205613</v>
          </cell>
          <cell r="C961" t="str">
            <v>長野県</v>
          </cell>
          <cell r="D961" t="str">
            <v>下高井郡</v>
          </cell>
          <cell r="E961" t="str">
            <v>山ノ内町</v>
          </cell>
        </row>
        <row r="962">
          <cell r="A962" t="str">
            <v>長野県下高井郡木島平村</v>
          </cell>
          <cell r="B962" t="str">
            <v>205621</v>
          </cell>
          <cell r="C962" t="str">
            <v>長野県</v>
          </cell>
          <cell r="D962" t="str">
            <v>下高井郡</v>
          </cell>
          <cell r="E962" t="str">
            <v>木島平村</v>
          </cell>
        </row>
        <row r="963">
          <cell r="A963" t="str">
            <v>長野県下高井郡野沢温泉村</v>
          </cell>
          <cell r="B963" t="str">
            <v>205630</v>
          </cell>
          <cell r="C963" t="str">
            <v>長野県</v>
          </cell>
          <cell r="D963" t="str">
            <v>下高井郡</v>
          </cell>
          <cell r="E963" t="str">
            <v>野沢温泉村</v>
          </cell>
        </row>
        <row r="964">
          <cell r="A964" t="str">
            <v>長野県上水内郡信濃町</v>
          </cell>
          <cell r="B964" t="str">
            <v>205834</v>
          </cell>
          <cell r="C964" t="str">
            <v>長野県</v>
          </cell>
          <cell r="D964" t="str">
            <v>上水内郡</v>
          </cell>
          <cell r="E964" t="str">
            <v>信濃町</v>
          </cell>
        </row>
        <row r="965">
          <cell r="A965" t="str">
            <v>長野県上水内郡小川村</v>
          </cell>
          <cell r="B965" t="str">
            <v>205885</v>
          </cell>
          <cell r="C965" t="str">
            <v>長野県</v>
          </cell>
          <cell r="D965" t="str">
            <v>上水内郡</v>
          </cell>
          <cell r="E965" t="str">
            <v>小川村</v>
          </cell>
        </row>
        <row r="966">
          <cell r="A966" t="str">
            <v>長野県上水内郡飯綱町</v>
          </cell>
          <cell r="B966" t="str">
            <v>205907</v>
          </cell>
          <cell r="C966" t="str">
            <v>長野県</v>
          </cell>
          <cell r="D966" t="str">
            <v>上水内郡</v>
          </cell>
          <cell r="E966" t="str">
            <v>飯綱町</v>
          </cell>
        </row>
        <row r="967">
          <cell r="A967" t="str">
            <v>長野県下水内郡栄村</v>
          </cell>
          <cell r="B967" t="str">
            <v>206024</v>
          </cell>
          <cell r="C967" t="str">
            <v>長野県</v>
          </cell>
          <cell r="D967" t="str">
            <v>下水内郡</v>
          </cell>
          <cell r="E967" t="str">
            <v>栄村</v>
          </cell>
        </row>
        <row r="968">
          <cell r="A968" t="str">
            <v>岐阜県岐阜市</v>
          </cell>
          <cell r="B968" t="str">
            <v>212016</v>
          </cell>
          <cell r="C968" t="str">
            <v>岐阜県</v>
          </cell>
          <cell r="D968" t="str">
            <v>岐阜市</v>
          </cell>
        </row>
        <row r="969">
          <cell r="A969" t="str">
            <v>岐阜県大垣市</v>
          </cell>
          <cell r="B969" t="str">
            <v>212024</v>
          </cell>
          <cell r="C969" t="str">
            <v>岐阜県</v>
          </cell>
          <cell r="D969" t="str">
            <v>大垣市</v>
          </cell>
        </row>
        <row r="970">
          <cell r="A970" t="str">
            <v>岐阜県高山市</v>
          </cell>
          <cell r="B970" t="str">
            <v>212032</v>
          </cell>
          <cell r="C970" t="str">
            <v>岐阜県</v>
          </cell>
          <cell r="D970" t="str">
            <v>高山市</v>
          </cell>
        </row>
        <row r="971">
          <cell r="A971" t="str">
            <v>岐阜県多治見市</v>
          </cell>
          <cell r="B971" t="str">
            <v>212041</v>
          </cell>
          <cell r="C971" t="str">
            <v>岐阜県</v>
          </cell>
          <cell r="D971" t="str">
            <v>多治見市</v>
          </cell>
        </row>
        <row r="972">
          <cell r="A972" t="str">
            <v>岐阜県関市</v>
          </cell>
          <cell r="B972" t="str">
            <v>212059</v>
          </cell>
          <cell r="C972" t="str">
            <v>岐阜県</v>
          </cell>
          <cell r="D972" t="str">
            <v>関市</v>
          </cell>
        </row>
        <row r="973">
          <cell r="A973" t="str">
            <v>岐阜県中津川市</v>
          </cell>
          <cell r="B973" t="str">
            <v>212067</v>
          </cell>
          <cell r="C973" t="str">
            <v>岐阜県</v>
          </cell>
          <cell r="D973" t="str">
            <v>中津川市</v>
          </cell>
        </row>
        <row r="974">
          <cell r="A974" t="str">
            <v>岐阜県美濃市</v>
          </cell>
          <cell r="B974" t="str">
            <v>212075</v>
          </cell>
          <cell r="C974" t="str">
            <v>岐阜県</v>
          </cell>
          <cell r="D974" t="str">
            <v>美濃市</v>
          </cell>
        </row>
        <row r="975">
          <cell r="A975" t="str">
            <v>岐阜県瑞浪市</v>
          </cell>
          <cell r="B975" t="str">
            <v>212083</v>
          </cell>
          <cell r="C975" t="str">
            <v>岐阜県</v>
          </cell>
          <cell r="D975" t="str">
            <v>瑞浪市</v>
          </cell>
        </row>
        <row r="976">
          <cell r="A976" t="str">
            <v>岐阜県羽島市</v>
          </cell>
          <cell r="B976" t="str">
            <v>212091</v>
          </cell>
          <cell r="C976" t="str">
            <v>岐阜県</v>
          </cell>
          <cell r="D976" t="str">
            <v>羽島市</v>
          </cell>
        </row>
        <row r="977">
          <cell r="A977" t="str">
            <v>岐阜県恵那市</v>
          </cell>
          <cell r="B977" t="str">
            <v>212105</v>
          </cell>
          <cell r="C977" t="str">
            <v>岐阜県</v>
          </cell>
          <cell r="D977" t="str">
            <v>恵那市</v>
          </cell>
        </row>
        <row r="978">
          <cell r="A978" t="str">
            <v>岐阜県美濃加茂市</v>
          </cell>
          <cell r="B978" t="str">
            <v>212113</v>
          </cell>
          <cell r="C978" t="str">
            <v>岐阜県</v>
          </cell>
          <cell r="D978" t="str">
            <v>美濃加茂市</v>
          </cell>
        </row>
        <row r="979">
          <cell r="A979" t="str">
            <v>岐阜県土岐市</v>
          </cell>
          <cell r="B979" t="str">
            <v>212121</v>
          </cell>
          <cell r="C979" t="str">
            <v>岐阜県</v>
          </cell>
          <cell r="D979" t="str">
            <v>土岐市</v>
          </cell>
        </row>
        <row r="980">
          <cell r="A980" t="str">
            <v>岐阜県各務原市</v>
          </cell>
          <cell r="B980" t="str">
            <v>212130</v>
          </cell>
          <cell r="C980" t="str">
            <v>岐阜県</v>
          </cell>
          <cell r="D980" t="str">
            <v>各務原市</v>
          </cell>
        </row>
        <row r="981">
          <cell r="A981" t="str">
            <v>岐阜県可児市</v>
          </cell>
          <cell r="B981" t="str">
            <v>212148</v>
          </cell>
          <cell r="C981" t="str">
            <v>岐阜県</v>
          </cell>
          <cell r="D981" t="str">
            <v>可児市</v>
          </cell>
        </row>
        <row r="982">
          <cell r="A982" t="str">
            <v>岐阜県山県市</v>
          </cell>
          <cell r="B982" t="str">
            <v>212156</v>
          </cell>
          <cell r="C982" t="str">
            <v>岐阜県</v>
          </cell>
          <cell r="D982" t="str">
            <v>山県市</v>
          </cell>
        </row>
        <row r="983">
          <cell r="A983" t="str">
            <v>岐阜県瑞穂市</v>
          </cell>
          <cell r="B983" t="str">
            <v>212164</v>
          </cell>
          <cell r="C983" t="str">
            <v>岐阜県</v>
          </cell>
          <cell r="D983" t="str">
            <v>瑞穂市</v>
          </cell>
        </row>
        <row r="984">
          <cell r="A984" t="str">
            <v>岐阜県飛騨市</v>
          </cell>
          <cell r="B984" t="str">
            <v>212172</v>
          </cell>
          <cell r="C984" t="str">
            <v>岐阜県</v>
          </cell>
          <cell r="D984" t="str">
            <v>飛騨市</v>
          </cell>
        </row>
        <row r="985">
          <cell r="A985" t="str">
            <v>岐阜県本巣市</v>
          </cell>
          <cell r="B985" t="str">
            <v>212181</v>
          </cell>
          <cell r="C985" t="str">
            <v>岐阜県</v>
          </cell>
          <cell r="D985" t="str">
            <v>本巣市</v>
          </cell>
        </row>
        <row r="986">
          <cell r="A986" t="str">
            <v>岐阜県郡上市</v>
          </cell>
          <cell r="B986" t="str">
            <v>212199</v>
          </cell>
          <cell r="C986" t="str">
            <v>岐阜県</v>
          </cell>
          <cell r="D986" t="str">
            <v>郡上市</v>
          </cell>
        </row>
        <row r="987">
          <cell r="A987" t="str">
            <v>岐阜県下呂市</v>
          </cell>
          <cell r="B987" t="str">
            <v>212202</v>
          </cell>
          <cell r="C987" t="str">
            <v>岐阜県</v>
          </cell>
          <cell r="D987" t="str">
            <v>下呂市</v>
          </cell>
        </row>
        <row r="988">
          <cell r="A988" t="str">
            <v>岐阜県海津市</v>
          </cell>
          <cell r="B988" t="str">
            <v>212211</v>
          </cell>
          <cell r="C988" t="str">
            <v>岐阜県</v>
          </cell>
          <cell r="D988" t="str">
            <v>海津市</v>
          </cell>
        </row>
        <row r="989">
          <cell r="A989" t="str">
            <v>岐阜県羽島郡岐南町</v>
          </cell>
          <cell r="B989" t="str">
            <v>213021</v>
          </cell>
          <cell r="C989" t="str">
            <v>岐阜県</v>
          </cell>
          <cell r="D989" t="str">
            <v>羽島郡</v>
          </cell>
          <cell r="E989" t="str">
            <v>岐南町</v>
          </cell>
        </row>
        <row r="990">
          <cell r="A990" t="str">
            <v>岐阜県羽島郡笠松町</v>
          </cell>
          <cell r="B990" t="str">
            <v>213039</v>
          </cell>
          <cell r="C990" t="str">
            <v>岐阜県</v>
          </cell>
          <cell r="D990" t="str">
            <v>羽島郡</v>
          </cell>
          <cell r="E990" t="str">
            <v>笠松町</v>
          </cell>
        </row>
        <row r="991">
          <cell r="A991" t="str">
            <v>岐阜県養老郡養老町</v>
          </cell>
          <cell r="B991" t="str">
            <v>213411</v>
          </cell>
          <cell r="C991" t="str">
            <v>岐阜県</v>
          </cell>
          <cell r="D991" t="str">
            <v>養老郡</v>
          </cell>
          <cell r="E991" t="str">
            <v>養老町</v>
          </cell>
        </row>
        <row r="992">
          <cell r="A992" t="str">
            <v>岐阜県不破郡垂井町</v>
          </cell>
          <cell r="B992" t="str">
            <v>213616</v>
          </cell>
          <cell r="C992" t="str">
            <v>岐阜県</v>
          </cell>
          <cell r="D992" t="str">
            <v>不破郡</v>
          </cell>
          <cell r="E992" t="str">
            <v>垂井町</v>
          </cell>
        </row>
        <row r="993">
          <cell r="A993" t="str">
            <v>岐阜県不破郡関ケ原町</v>
          </cell>
          <cell r="B993" t="str">
            <v>213624</v>
          </cell>
          <cell r="C993" t="str">
            <v>岐阜県</v>
          </cell>
          <cell r="D993" t="str">
            <v>不破郡</v>
          </cell>
          <cell r="E993" t="str">
            <v>関ケ原町</v>
          </cell>
        </row>
        <row r="994">
          <cell r="A994" t="str">
            <v>岐阜県安八郡神戸町</v>
          </cell>
          <cell r="B994" t="str">
            <v>213811</v>
          </cell>
          <cell r="C994" t="str">
            <v>岐阜県</v>
          </cell>
          <cell r="D994" t="str">
            <v>安八郡</v>
          </cell>
          <cell r="E994" t="str">
            <v>神戸町</v>
          </cell>
        </row>
        <row r="995">
          <cell r="A995" t="str">
            <v>岐阜県安八郡輪之内町</v>
          </cell>
          <cell r="B995" t="str">
            <v>213829</v>
          </cell>
          <cell r="C995" t="str">
            <v>岐阜県</v>
          </cell>
          <cell r="D995" t="str">
            <v>安八郡</v>
          </cell>
          <cell r="E995" t="str">
            <v>輪之内町</v>
          </cell>
        </row>
        <row r="996">
          <cell r="A996" t="str">
            <v>岐阜県安八郡安八町</v>
          </cell>
          <cell r="B996" t="str">
            <v>213837</v>
          </cell>
          <cell r="C996" t="str">
            <v>岐阜県</v>
          </cell>
          <cell r="D996" t="str">
            <v>安八郡</v>
          </cell>
          <cell r="E996" t="str">
            <v>安八町</v>
          </cell>
        </row>
        <row r="997">
          <cell r="A997" t="str">
            <v>岐阜県揖斐郡揖斐川町</v>
          </cell>
          <cell r="B997" t="str">
            <v>214019</v>
          </cell>
          <cell r="C997" t="str">
            <v>岐阜県</v>
          </cell>
          <cell r="D997" t="str">
            <v>揖斐郡</v>
          </cell>
          <cell r="E997" t="str">
            <v>揖斐川町</v>
          </cell>
        </row>
        <row r="998">
          <cell r="A998" t="str">
            <v>岐阜県揖斐郡大野町</v>
          </cell>
          <cell r="B998" t="str">
            <v>214035</v>
          </cell>
          <cell r="C998" t="str">
            <v>岐阜県</v>
          </cell>
          <cell r="D998" t="str">
            <v>揖斐郡</v>
          </cell>
          <cell r="E998" t="str">
            <v>大野町</v>
          </cell>
        </row>
        <row r="999">
          <cell r="A999" t="str">
            <v>岐阜県揖斐郡池田町</v>
          </cell>
          <cell r="B999" t="str">
            <v>214043</v>
          </cell>
          <cell r="C999" t="str">
            <v>岐阜県</v>
          </cell>
          <cell r="D999" t="str">
            <v>揖斐郡</v>
          </cell>
          <cell r="E999" t="str">
            <v>池田町</v>
          </cell>
        </row>
        <row r="1000">
          <cell r="A1000" t="str">
            <v>岐阜県本巣郡北方町</v>
          </cell>
          <cell r="B1000" t="str">
            <v>214213</v>
          </cell>
          <cell r="C1000" t="str">
            <v>岐阜県</v>
          </cell>
          <cell r="D1000" t="str">
            <v>本巣郡</v>
          </cell>
          <cell r="E1000" t="str">
            <v>北方町</v>
          </cell>
        </row>
        <row r="1001">
          <cell r="A1001" t="str">
            <v>岐阜県加茂郡坂祝町</v>
          </cell>
          <cell r="B1001" t="str">
            <v>215015</v>
          </cell>
          <cell r="C1001" t="str">
            <v>岐阜県</v>
          </cell>
          <cell r="D1001" t="str">
            <v>加茂郡</v>
          </cell>
          <cell r="E1001" t="str">
            <v>坂祝町</v>
          </cell>
        </row>
        <row r="1002">
          <cell r="A1002" t="str">
            <v>岐阜県加茂郡富加町</v>
          </cell>
          <cell r="B1002" t="str">
            <v>215023</v>
          </cell>
          <cell r="C1002" t="str">
            <v>岐阜県</v>
          </cell>
          <cell r="D1002" t="str">
            <v>加茂郡</v>
          </cell>
          <cell r="E1002" t="str">
            <v>富加町</v>
          </cell>
        </row>
        <row r="1003">
          <cell r="A1003" t="str">
            <v>岐阜県加茂郡川辺町</v>
          </cell>
          <cell r="B1003" t="str">
            <v>215031</v>
          </cell>
          <cell r="C1003" t="str">
            <v>岐阜県</v>
          </cell>
          <cell r="D1003" t="str">
            <v>加茂郡</v>
          </cell>
          <cell r="E1003" t="str">
            <v>川辺町</v>
          </cell>
        </row>
        <row r="1004">
          <cell r="A1004" t="str">
            <v>岐阜県加茂郡七宗町</v>
          </cell>
          <cell r="B1004" t="str">
            <v>215040</v>
          </cell>
          <cell r="C1004" t="str">
            <v>岐阜県</v>
          </cell>
          <cell r="D1004" t="str">
            <v>加茂郡</v>
          </cell>
          <cell r="E1004" t="str">
            <v>七宗町</v>
          </cell>
        </row>
        <row r="1005">
          <cell r="A1005" t="str">
            <v>岐阜県加茂郡八百津町</v>
          </cell>
          <cell r="B1005" t="str">
            <v>215058</v>
          </cell>
          <cell r="C1005" t="str">
            <v>岐阜県</v>
          </cell>
          <cell r="D1005" t="str">
            <v>加茂郡</v>
          </cell>
          <cell r="E1005" t="str">
            <v>八百津町</v>
          </cell>
        </row>
        <row r="1006">
          <cell r="A1006" t="str">
            <v>岐阜県加茂郡白川町</v>
          </cell>
          <cell r="B1006" t="str">
            <v>215066</v>
          </cell>
          <cell r="C1006" t="str">
            <v>岐阜県</v>
          </cell>
          <cell r="D1006" t="str">
            <v>加茂郡</v>
          </cell>
          <cell r="E1006" t="str">
            <v>白川町</v>
          </cell>
        </row>
        <row r="1007">
          <cell r="A1007" t="str">
            <v>岐阜県加茂郡東白川村</v>
          </cell>
          <cell r="B1007" t="str">
            <v>215074</v>
          </cell>
          <cell r="C1007" t="str">
            <v>岐阜県</v>
          </cell>
          <cell r="D1007" t="str">
            <v>加茂郡</v>
          </cell>
          <cell r="E1007" t="str">
            <v>東白川村</v>
          </cell>
        </row>
        <row r="1008">
          <cell r="A1008" t="str">
            <v>岐阜県可児郡御嵩町</v>
          </cell>
          <cell r="B1008" t="str">
            <v>215210</v>
          </cell>
          <cell r="C1008" t="str">
            <v>岐阜県</v>
          </cell>
          <cell r="D1008" t="str">
            <v>可児郡</v>
          </cell>
          <cell r="E1008" t="str">
            <v>御嵩町</v>
          </cell>
        </row>
        <row r="1009">
          <cell r="A1009" t="str">
            <v>岐阜県大野郡白川村</v>
          </cell>
          <cell r="B1009" t="str">
            <v>216046</v>
          </cell>
          <cell r="C1009" t="str">
            <v>岐阜県</v>
          </cell>
          <cell r="D1009" t="str">
            <v>大野郡</v>
          </cell>
          <cell r="E1009" t="str">
            <v>白川村</v>
          </cell>
        </row>
        <row r="1010">
          <cell r="A1010" t="str">
            <v>静岡県静岡市葵区</v>
          </cell>
          <cell r="B1010" t="str">
            <v>221015</v>
          </cell>
          <cell r="C1010" t="str">
            <v>静岡県</v>
          </cell>
          <cell r="D1010" t="str">
            <v>静岡市</v>
          </cell>
          <cell r="E1010" t="str">
            <v>葵区</v>
          </cell>
        </row>
        <row r="1011">
          <cell r="A1011" t="str">
            <v>静岡県静岡市駿河区</v>
          </cell>
          <cell r="B1011" t="str">
            <v>221023</v>
          </cell>
          <cell r="C1011" t="str">
            <v>静岡県</v>
          </cell>
          <cell r="D1011" t="str">
            <v>静岡市</v>
          </cell>
          <cell r="E1011" t="str">
            <v>駿河区</v>
          </cell>
        </row>
        <row r="1012">
          <cell r="A1012" t="str">
            <v>静岡県静岡市清水区</v>
          </cell>
          <cell r="B1012" t="str">
            <v>221031</v>
          </cell>
          <cell r="C1012" t="str">
            <v>静岡県</v>
          </cell>
          <cell r="D1012" t="str">
            <v>静岡市</v>
          </cell>
          <cell r="E1012" t="str">
            <v>清水区</v>
          </cell>
        </row>
        <row r="1013">
          <cell r="A1013" t="str">
            <v>静岡県浜松市中区</v>
          </cell>
          <cell r="B1013" t="str">
            <v>221317</v>
          </cell>
          <cell r="C1013" t="str">
            <v>静岡県</v>
          </cell>
          <cell r="D1013" t="str">
            <v>浜松市</v>
          </cell>
          <cell r="E1013" t="str">
            <v>中区</v>
          </cell>
        </row>
        <row r="1014">
          <cell r="A1014" t="str">
            <v>静岡県浜松市東区</v>
          </cell>
          <cell r="B1014" t="str">
            <v>221325</v>
          </cell>
          <cell r="C1014" t="str">
            <v>静岡県</v>
          </cell>
          <cell r="D1014" t="str">
            <v>浜松市</v>
          </cell>
          <cell r="E1014" t="str">
            <v>東区</v>
          </cell>
        </row>
        <row r="1015">
          <cell r="A1015" t="str">
            <v>静岡県浜松市西区</v>
          </cell>
          <cell r="B1015" t="str">
            <v>221333</v>
          </cell>
          <cell r="C1015" t="str">
            <v>静岡県</v>
          </cell>
          <cell r="D1015" t="str">
            <v>浜松市</v>
          </cell>
          <cell r="E1015" t="str">
            <v>西区</v>
          </cell>
        </row>
        <row r="1016">
          <cell r="A1016" t="str">
            <v>静岡県浜松市南区</v>
          </cell>
          <cell r="B1016" t="str">
            <v>221341</v>
          </cell>
          <cell r="C1016" t="str">
            <v>静岡県</v>
          </cell>
          <cell r="D1016" t="str">
            <v>浜松市</v>
          </cell>
          <cell r="E1016" t="str">
            <v>南区</v>
          </cell>
        </row>
        <row r="1017">
          <cell r="A1017" t="str">
            <v>静岡県浜松市北区</v>
          </cell>
          <cell r="B1017" t="str">
            <v>221350</v>
          </cell>
          <cell r="C1017" t="str">
            <v>静岡県</v>
          </cell>
          <cell r="D1017" t="str">
            <v>浜松市</v>
          </cell>
          <cell r="E1017" t="str">
            <v>北区</v>
          </cell>
        </row>
        <row r="1018">
          <cell r="A1018" t="str">
            <v>静岡県浜松市浜北区</v>
          </cell>
          <cell r="B1018" t="str">
            <v>221368</v>
          </cell>
          <cell r="C1018" t="str">
            <v>静岡県</v>
          </cell>
          <cell r="D1018" t="str">
            <v>浜松市</v>
          </cell>
          <cell r="E1018" t="str">
            <v>浜北区</v>
          </cell>
        </row>
        <row r="1019">
          <cell r="A1019" t="str">
            <v>静岡県浜松市天竜区</v>
          </cell>
          <cell r="B1019" t="str">
            <v>221376</v>
          </cell>
          <cell r="C1019" t="str">
            <v>静岡県</v>
          </cell>
          <cell r="D1019" t="str">
            <v>浜松市</v>
          </cell>
          <cell r="E1019" t="str">
            <v>天竜区</v>
          </cell>
        </row>
        <row r="1020">
          <cell r="A1020" t="str">
            <v>静岡県沼津市</v>
          </cell>
          <cell r="B1020" t="str">
            <v>222038</v>
          </cell>
          <cell r="C1020" t="str">
            <v>静岡県</v>
          </cell>
          <cell r="D1020" t="str">
            <v>沼津市</v>
          </cell>
        </row>
        <row r="1021">
          <cell r="A1021" t="str">
            <v>静岡県熱海市</v>
          </cell>
          <cell r="B1021" t="str">
            <v>222054</v>
          </cell>
          <cell r="C1021" t="str">
            <v>静岡県</v>
          </cell>
          <cell r="D1021" t="str">
            <v>熱海市</v>
          </cell>
        </row>
        <row r="1022">
          <cell r="A1022" t="str">
            <v>静岡県三島市</v>
          </cell>
          <cell r="B1022" t="str">
            <v>222062</v>
          </cell>
          <cell r="C1022" t="str">
            <v>静岡県</v>
          </cell>
          <cell r="D1022" t="str">
            <v>三島市</v>
          </cell>
        </row>
        <row r="1023">
          <cell r="A1023" t="str">
            <v>静岡県富士宮市</v>
          </cell>
          <cell r="B1023" t="str">
            <v>222071</v>
          </cell>
          <cell r="C1023" t="str">
            <v>静岡県</v>
          </cell>
          <cell r="D1023" t="str">
            <v>富士宮市</v>
          </cell>
        </row>
        <row r="1024">
          <cell r="A1024" t="str">
            <v>静岡県伊東市</v>
          </cell>
          <cell r="B1024" t="str">
            <v>222089</v>
          </cell>
          <cell r="C1024" t="str">
            <v>静岡県</v>
          </cell>
          <cell r="D1024" t="str">
            <v>伊東市</v>
          </cell>
        </row>
        <row r="1025">
          <cell r="A1025" t="str">
            <v>静岡県島田市</v>
          </cell>
          <cell r="B1025" t="str">
            <v>222097</v>
          </cell>
          <cell r="C1025" t="str">
            <v>静岡県</v>
          </cell>
          <cell r="D1025" t="str">
            <v>島田市</v>
          </cell>
        </row>
        <row r="1026">
          <cell r="A1026" t="str">
            <v>静岡県富士市</v>
          </cell>
          <cell r="B1026" t="str">
            <v>222101</v>
          </cell>
          <cell r="C1026" t="str">
            <v>静岡県</v>
          </cell>
          <cell r="D1026" t="str">
            <v>富士市</v>
          </cell>
        </row>
        <row r="1027">
          <cell r="A1027" t="str">
            <v>静岡県磐田市</v>
          </cell>
          <cell r="B1027" t="str">
            <v>222119</v>
          </cell>
          <cell r="C1027" t="str">
            <v>静岡県</v>
          </cell>
          <cell r="D1027" t="str">
            <v>磐田市</v>
          </cell>
        </row>
        <row r="1028">
          <cell r="A1028" t="str">
            <v>静岡県焼津市</v>
          </cell>
          <cell r="B1028" t="str">
            <v>222127</v>
          </cell>
          <cell r="C1028" t="str">
            <v>静岡県</v>
          </cell>
          <cell r="D1028" t="str">
            <v>焼津市</v>
          </cell>
        </row>
        <row r="1029">
          <cell r="A1029" t="str">
            <v>静岡県掛川市</v>
          </cell>
          <cell r="B1029" t="str">
            <v>222135</v>
          </cell>
          <cell r="C1029" t="str">
            <v>静岡県</v>
          </cell>
          <cell r="D1029" t="str">
            <v>掛川市</v>
          </cell>
        </row>
        <row r="1030">
          <cell r="A1030" t="str">
            <v>静岡県藤枝市</v>
          </cell>
          <cell r="B1030" t="str">
            <v>222143</v>
          </cell>
          <cell r="C1030" t="str">
            <v>静岡県</v>
          </cell>
          <cell r="D1030" t="str">
            <v>藤枝市</v>
          </cell>
        </row>
        <row r="1031">
          <cell r="A1031" t="str">
            <v>静岡県御殿場市</v>
          </cell>
          <cell r="B1031" t="str">
            <v>222151</v>
          </cell>
          <cell r="C1031" t="str">
            <v>静岡県</v>
          </cell>
          <cell r="D1031" t="str">
            <v>御殿場市</v>
          </cell>
        </row>
        <row r="1032">
          <cell r="A1032" t="str">
            <v>静岡県袋井市</v>
          </cell>
          <cell r="B1032" t="str">
            <v>222160</v>
          </cell>
          <cell r="C1032" t="str">
            <v>静岡県</v>
          </cell>
          <cell r="D1032" t="str">
            <v>袋井市</v>
          </cell>
        </row>
        <row r="1033">
          <cell r="A1033" t="str">
            <v>静岡県下田市</v>
          </cell>
          <cell r="B1033" t="str">
            <v>222194</v>
          </cell>
          <cell r="C1033" t="str">
            <v>静岡県</v>
          </cell>
          <cell r="D1033" t="str">
            <v>下田市</v>
          </cell>
        </row>
        <row r="1034">
          <cell r="A1034" t="str">
            <v>静岡県裾野市</v>
          </cell>
          <cell r="B1034" t="str">
            <v>222208</v>
          </cell>
          <cell r="C1034" t="str">
            <v>静岡県</v>
          </cell>
          <cell r="D1034" t="str">
            <v>裾野市</v>
          </cell>
        </row>
        <row r="1035">
          <cell r="A1035" t="str">
            <v>静岡県湖西市</v>
          </cell>
          <cell r="B1035" t="str">
            <v>222216</v>
          </cell>
          <cell r="C1035" t="str">
            <v>静岡県</v>
          </cell>
          <cell r="D1035" t="str">
            <v>湖西市</v>
          </cell>
        </row>
        <row r="1036">
          <cell r="A1036" t="str">
            <v>静岡県伊豆市</v>
          </cell>
          <cell r="B1036" t="str">
            <v>222224</v>
          </cell>
          <cell r="C1036" t="str">
            <v>静岡県</v>
          </cell>
          <cell r="D1036" t="str">
            <v>伊豆市</v>
          </cell>
        </row>
        <row r="1037">
          <cell r="A1037" t="str">
            <v>静岡県御前崎市</v>
          </cell>
          <cell r="B1037" t="str">
            <v>222232</v>
          </cell>
          <cell r="C1037" t="str">
            <v>静岡県</v>
          </cell>
          <cell r="D1037" t="str">
            <v>御前崎市</v>
          </cell>
        </row>
        <row r="1038">
          <cell r="A1038" t="str">
            <v>静岡県菊川市</v>
          </cell>
          <cell r="B1038" t="str">
            <v>222241</v>
          </cell>
          <cell r="C1038" t="str">
            <v>静岡県</v>
          </cell>
          <cell r="D1038" t="str">
            <v>菊川市</v>
          </cell>
        </row>
        <row r="1039">
          <cell r="A1039" t="str">
            <v>静岡県伊豆の国市</v>
          </cell>
          <cell r="B1039" t="str">
            <v>222259</v>
          </cell>
          <cell r="C1039" t="str">
            <v>静岡県</v>
          </cell>
          <cell r="D1039" t="str">
            <v>伊豆の国市</v>
          </cell>
        </row>
        <row r="1040">
          <cell r="A1040" t="str">
            <v>静岡県牧之原市</v>
          </cell>
          <cell r="B1040" t="str">
            <v>222267</v>
          </cell>
          <cell r="C1040" t="str">
            <v>静岡県</v>
          </cell>
          <cell r="D1040" t="str">
            <v>牧之原市</v>
          </cell>
        </row>
        <row r="1041">
          <cell r="A1041" t="str">
            <v>静岡県賀茂郡東伊豆町</v>
          </cell>
          <cell r="B1041" t="str">
            <v>223018</v>
          </cell>
          <cell r="C1041" t="str">
            <v>静岡県</v>
          </cell>
          <cell r="D1041" t="str">
            <v>賀茂郡</v>
          </cell>
          <cell r="E1041" t="str">
            <v>東伊豆町</v>
          </cell>
        </row>
        <row r="1042">
          <cell r="A1042" t="str">
            <v>静岡県賀茂郡河津町</v>
          </cell>
          <cell r="B1042" t="str">
            <v>223026</v>
          </cell>
          <cell r="C1042" t="str">
            <v>静岡県</v>
          </cell>
          <cell r="D1042" t="str">
            <v>賀茂郡</v>
          </cell>
          <cell r="E1042" t="str">
            <v>河津町</v>
          </cell>
        </row>
        <row r="1043">
          <cell r="A1043" t="str">
            <v>静岡県賀茂郡南伊豆町</v>
          </cell>
          <cell r="B1043" t="str">
            <v>223042</v>
          </cell>
          <cell r="C1043" t="str">
            <v>静岡県</v>
          </cell>
          <cell r="D1043" t="str">
            <v>賀茂郡</v>
          </cell>
          <cell r="E1043" t="str">
            <v>南伊豆町</v>
          </cell>
        </row>
        <row r="1044">
          <cell r="A1044" t="str">
            <v>静岡県賀茂郡松崎町</v>
          </cell>
          <cell r="B1044" t="str">
            <v>223051</v>
          </cell>
          <cell r="C1044" t="str">
            <v>静岡県</v>
          </cell>
          <cell r="D1044" t="str">
            <v>賀茂郡</v>
          </cell>
          <cell r="E1044" t="str">
            <v>松崎町</v>
          </cell>
        </row>
        <row r="1045">
          <cell r="A1045" t="str">
            <v>静岡県賀茂郡西伊豆町</v>
          </cell>
          <cell r="B1045" t="str">
            <v>223069</v>
          </cell>
          <cell r="C1045" t="str">
            <v>静岡県</v>
          </cell>
          <cell r="D1045" t="str">
            <v>賀茂郡</v>
          </cell>
          <cell r="E1045" t="str">
            <v>西伊豆町</v>
          </cell>
        </row>
        <row r="1046">
          <cell r="A1046" t="str">
            <v>静岡県田方郡函南町</v>
          </cell>
          <cell r="B1046" t="str">
            <v>223255</v>
          </cell>
          <cell r="C1046" t="str">
            <v>静岡県</v>
          </cell>
          <cell r="D1046" t="str">
            <v>田方郡</v>
          </cell>
          <cell r="E1046" t="str">
            <v>函南町</v>
          </cell>
        </row>
        <row r="1047">
          <cell r="A1047" t="str">
            <v>静岡県駿東郡清水町</v>
          </cell>
          <cell r="B1047" t="str">
            <v>223417</v>
          </cell>
          <cell r="C1047" t="str">
            <v>静岡県</v>
          </cell>
          <cell r="D1047" t="str">
            <v>駿東郡</v>
          </cell>
          <cell r="E1047" t="str">
            <v>清水町</v>
          </cell>
        </row>
        <row r="1048">
          <cell r="A1048" t="str">
            <v>静岡県駿東郡長泉町</v>
          </cell>
          <cell r="B1048" t="str">
            <v>223425</v>
          </cell>
          <cell r="C1048" t="str">
            <v>静岡県</v>
          </cell>
          <cell r="D1048" t="str">
            <v>駿東郡</v>
          </cell>
          <cell r="E1048" t="str">
            <v>長泉町</v>
          </cell>
        </row>
        <row r="1049">
          <cell r="A1049" t="str">
            <v>静岡県駿東郡小山町</v>
          </cell>
          <cell r="B1049" t="str">
            <v>223441</v>
          </cell>
          <cell r="C1049" t="str">
            <v>静岡県</v>
          </cell>
          <cell r="D1049" t="str">
            <v>駿東郡</v>
          </cell>
          <cell r="E1049" t="str">
            <v>小山町</v>
          </cell>
        </row>
        <row r="1050">
          <cell r="A1050" t="str">
            <v>静岡県榛原郡吉田町</v>
          </cell>
          <cell r="B1050" t="str">
            <v>224243</v>
          </cell>
          <cell r="C1050" t="str">
            <v>静岡県</v>
          </cell>
          <cell r="D1050" t="str">
            <v>榛原郡</v>
          </cell>
          <cell r="E1050" t="str">
            <v>吉田町</v>
          </cell>
        </row>
        <row r="1051">
          <cell r="A1051" t="str">
            <v>静岡県榛原郡川根本町</v>
          </cell>
          <cell r="B1051" t="str">
            <v>224294</v>
          </cell>
          <cell r="C1051" t="str">
            <v>静岡県</v>
          </cell>
          <cell r="D1051" t="str">
            <v>榛原郡</v>
          </cell>
          <cell r="E1051" t="str">
            <v>川根本町</v>
          </cell>
        </row>
        <row r="1052">
          <cell r="A1052" t="str">
            <v>静岡県周智郡森町</v>
          </cell>
          <cell r="B1052" t="str">
            <v>224618</v>
          </cell>
          <cell r="C1052" t="str">
            <v>静岡県</v>
          </cell>
          <cell r="D1052" t="str">
            <v>周智郡</v>
          </cell>
          <cell r="E1052" t="str">
            <v>森町</v>
          </cell>
        </row>
        <row r="1053">
          <cell r="A1053" t="str">
            <v>愛知県名古屋市千種区</v>
          </cell>
          <cell r="B1053" t="str">
            <v>231011</v>
          </cell>
          <cell r="C1053" t="str">
            <v>愛知県</v>
          </cell>
          <cell r="D1053" t="str">
            <v>名古屋市</v>
          </cell>
          <cell r="E1053" t="str">
            <v>千種区</v>
          </cell>
        </row>
        <row r="1054">
          <cell r="A1054" t="str">
            <v>愛知県名古屋市東区</v>
          </cell>
          <cell r="B1054" t="str">
            <v>231029</v>
          </cell>
          <cell r="C1054" t="str">
            <v>愛知県</v>
          </cell>
          <cell r="D1054" t="str">
            <v>名古屋市</v>
          </cell>
          <cell r="E1054" t="str">
            <v>東区</v>
          </cell>
        </row>
        <row r="1055">
          <cell r="A1055" t="str">
            <v>愛知県名古屋市北区</v>
          </cell>
          <cell r="B1055" t="str">
            <v>231037</v>
          </cell>
          <cell r="C1055" t="str">
            <v>愛知県</v>
          </cell>
          <cell r="D1055" t="str">
            <v>名古屋市</v>
          </cell>
          <cell r="E1055" t="str">
            <v>北区</v>
          </cell>
        </row>
        <row r="1056">
          <cell r="A1056" t="str">
            <v>愛知県名古屋市西区</v>
          </cell>
          <cell r="B1056" t="str">
            <v>231045</v>
          </cell>
          <cell r="C1056" t="str">
            <v>愛知県</v>
          </cell>
          <cell r="D1056" t="str">
            <v>名古屋市</v>
          </cell>
          <cell r="E1056" t="str">
            <v>西区</v>
          </cell>
        </row>
        <row r="1057">
          <cell r="A1057" t="str">
            <v>愛知県名古屋市中村区</v>
          </cell>
          <cell r="B1057" t="str">
            <v>231053</v>
          </cell>
          <cell r="C1057" t="str">
            <v>愛知県</v>
          </cell>
          <cell r="D1057" t="str">
            <v>名古屋市</v>
          </cell>
          <cell r="E1057" t="str">
            <v>中村区</v>
          </cell>
        </row>
        <row r="1058">
          <cell r="A1058" t="str">
            <v>愛知県名古屋市中区</v>
          </cell>
          <cell r="B1058" t="str">
            <v>231061</v>
          </cell>
          <cell r="C1058" t="str">
            <v>愛知県</v>
          </cell>
          <cell r="D1058" t="str">
            <v>名古屋市</v>
          </cell>
          <cell r="E1058" t="str">
            <v>中区</v>
          </cell>
        </row>
        <row r="1059">
          <cell r="A1059" t="str">
            <v>愛知県名古屋市昭和区</v>
          </cell>
          <cell r="B1059" t="str">
            <v>231070</v>
          </cell>
          <cell r="C1059" t="str">
            <v>愛知県</v>
          </cell>
          <cell r="D1059" t="str">
            <v>名古屋市</v>
          </cell>
          <cell r="E1059" t="str">
            <v>昭和区</v>
          </cell>
        </row>
        <row r="1060">
          <cell r="A1060" t="str">
            <v>愛知県名古屋市瑞穂区</v>
          </cell>
          <cell r="B1060" t="str">
            <v>231088</v>
          </cell>
          <cell r="C1060" t="str">
            <v>愛知県</v>
          </cell>
          <cell r="D1060" t="str">
            <v>名古屋市</v>
          </cell>
          <cell r="E1060" t="str">
            <v>瑞穂区</v>
          </cell>
        </row>
        <row r="1061">
          <cell r="A1061" t="str">
            <v>愛知県名古屋市熱田区</v>
          </cell>
          <cell r="B1061" t="str">
            <v>231096</v>
          </cell>
          <cell r="C1061" t="str">
            <v>愛知県</v>
          </cell>
          <cell r="D1061" t="str">
            <v>名古屋市</v>
          </cell>
          <cell r="E1061" t="str">
            <v>熱田区</v>
          </cell>
        </row>
        <row r="1062">
          <cell r="A1062" t="str">
            <v>愛知県名古屋市中川区</v>
          </cell>
          <cell r="B1062" t="str">
            <v>231100</v>
          </cell>
          <cell r="C1062" t="str">
            <v>愛知県</v>
          </cell>
          <cell r="D1062" t="str">
            <v>名古屋市</v>
          </cell>
          <cell r="E1062" t="str">
            <v>中川区</v>
          </cell>
        </row>
        <row r="1063">
          <cell r="A1063" t="str">
            <v>愛知県名古屋市港区</v>
          </cell>
          <cell r="B1063" t="str">
            <v>231118</v>
          </cell>
          <cell r="C1063" t="str">
            <v>愛知県</v>
          </cell>
          <cell r="D1063" t="str">
            <v>名古屋市</v>
          </cell>
          <cell r="E1063" t="str">
            <v>港区</v>
          </cell>
        </row>
        <row r="1064">
          <cell r="A1064" t="str">
            <v>愛知県名古屋市南区</v>
          </cell>
          <cell r="B1064" t="str">
            <v>231126</v>
          </cell>
          <cell r="C1064" t="str">
            <v>愛知県</v>
          </cell>
          <cell r="D1064" t="str">
            <v>名古屋市</v>
          </cell>
          <cell r="E1064" t="str">
            <v>南区</v>
          </cell>
        </row>
        <row r="1065">
          <cell r="A1065" t="str">
            <v>愛知県名古屋市守山区</v>
          </cell>
          <cell r="B1065" t="str">
            <v>231134</v>
          </cell>
          <cell r="C1065" t="str">
            <v>愛知県</v>
          </cell>
          <cell r="D1065" t="str">
            <v>名古屋市</v>
          </cell>
          <cell r="E1065" t="str">
            <v>守山区</v>
          </cell>
        </row>
        <row r="1066">
          <cell r="A1066" t="str">
            <v>愛知県名古屋市緑区</v>
          </cell>
          <cell r="B1066" t="str">
            <v>231142</v>
          </cell>
          <cell r="C1066" t="str">
            <v>愛知県</v>
          </cell>
          <cell r="D1066" t="str">
            <v>名古屋市</v>
          </cell>
          <cell r="E1066" t="str">
            <v>緑区</v>
          </cell>
        </row>
        <row r="1067">
          <cell r="A1067" t="str">
            <v>愛知県名古屋市名東区</v>
          </cell>
          <cell r="B1067" t="str">
            <v>231151</v>
          </cell>
          <cell r="C1067" t="str">
            <v>愛知県</v>
          </cell>
          <cell r="D1067" t="str">
            <v>名古屋市</v>
          </cell>
          <cell r="E1067" t="str">
            <v>名東区</v>
          </cell>
        </row>
        <row r="1068">
          <cell r="A1068" t="str">
            <v>愛知県名古屋市天白区</v>
          </cell>
          <cell r="B1068" t="str">
            <v>231169</v>
          </cell>
          <cell r="C1068" t="str">
            <v>愛知県</v>
          </cell>
          <cell r="D1068" t="str">
            <v>名古屋市</v>
          </cell>
          <cell r="E1068" t="str">
            <v>天白区</v>
          </cell>
        </row>
        <row r="1069">
          <cell r="A1069" t="str">
            <v>愛知県豊橋市</v>
          </cell>
          <cell r="B1069" t="str">
            <v>232017</v>
          </cell>
          <cell r="C1069" t="str">
            <v>愛知県</v>
          </cell>
          <cell r="D1069" t="str">
            <v>豊橋市</v>
          </cell>
        </row>
        <row r="1070">
          <cell r="A1070" t="str">
            <v>愛知県岡崎市</v>
          </cell>
          <cell r="B1070" t="str">
            <v>232025</v>
          </cell>
          <cell r="C1070" t="str">
            <v>愛知県</v>
          </cell>
          <cell r="D1070" t="str">
            <v>岡崎市</v>
          </cell>
        </row>
        <row r="1071">
          <cell r="A1071" t="str">
            <v>愛知県一宮市</v>
          </cell>
          <cell r="B1071" t="str">
            <v>232033</v>
          </cell>
          <cell r="C1071" t="str">
            <v>愛知県</v>
          </cell>
          <cell r="D1071" t="str">
            <v>一宮市</v>
          </cell>
        </row>
        <row r="1072">
          <cell r="A1072" t="str">
            <v>愛知県瀬戸市</v>
          </cell>
          <cell r="B1072" t="str">
            <v>232041</v>
          </cell>
          <cell r="C1072" t="str">
            <v>愛知県</v>
          </cell>
          <cell r="D1072" t="str">
            <v>瀬戸市</v>
          </cell>
        </row>
        <row r="1073">
          <cell r="A1073" t="str">
            <v>愛知県半田市</v>
          </cell>
          <cell r="B1073" t="str">
            <v>232050</v>
          </cell>
          <cell r="C1073" t="str">
            <v>愛知県</v>
          </cell>
          <cell r="D1073" t="str">
            <v>半田市</v>
          </cell>
        </row>
        <row r="1074">
          <cell r="A1074" t="str">
            <v>愛知県春日井市</v>
          </cell>
          <cell r="B1074" t="str">
            <v>232068</v>
          </cell>
          <cell r="C1074" t="str">
            <v>愛知県</v>
          </cell>
          <cell r="D1074" t="str">
            <v>春日井市</v>
          </cell>
        </row>
        <row r="1075">
          <cell r="A1075" t="str">
            <v>愛知県豊川市</v>
          </cell>
          <cell r="B1075" t="str">
            <v>232076</v>
          </cell>
          <cell r="C1075" t="str">
            <v>愛知県</v>
          </cell>
          <cell r="D1075" t="str">
            <v>豊川市</v>
          </cell>
        </row>
        <row r="1076">
          <cell r="A1076" t="str">
            <v>愛知県津島市</v>
          </cell>
          <cell r="B1076" t="str">
            <v>232084</v>
          </cell>
          <cell r="C1076" t="str">
            <v>愛知県</v>
          </cell>
          <cell r="D1076" t="str">
            <v>津島市</v>
          </cell>
        </row>
        <row r="1077">
          <cell r="A1077" t="str">
            <v>愛知県碧南市</v>
          </cell>
          <cell r="B1077" t="str">
            <v>232092</v>
          </cell>
          <cell r="C1077" t="str">
            <v>愛知県</v>
          </cell>
          <cell r="D1077" t="str">
            <v>碧南市</v>
          </cell>
        </row>
        <row r="1078">
          <cell r="A1078" t="str">
            <v>愛知県刈谷市</v>
          </cell>
          <cell r="B1078" t="str">
            <v>232106</v>
          </cell>
          <cell r="C1078" t="str">
            <v>愛知県</v>
          </cell>
          <cell r="D1078" t="str">
            <v>刈谷市</v>
          </cell>
        </row>
        <row r="1079">
          <cell r="A1079" t="str">
            <v>愛知県豊田市</v>
          </cell>
          <cell r="B1079" t="str">
            <v>232114</v>
          </cell>
          <cell r="C1079" t="str">
            <v>愛知県</v>
          </cell>
          <cell r="D1079" t="str">
            <v>豊田市</v>
          </cell>
        </row>
        <row r="1080">
          <cell r="A1080" t="str">
            <v>愛知県安城市</v>
          </cell>
          <cell r="B1080" t="str">
            <v>232122</v>
          </cell>
          <cell r="C1080" t="str">
            <v>愛知県</v>
          </cell>
          <cell r="D1080" t="str">
            <v>安城市</v>
          </cell>
        </row>
        <row r="1081">
          <cell r="A1081" t="str">
            <v>愛知県西尾市</v>
          </cell>
          <cell r="B1081" t="str">
            <v>232131</v>
          </cell>
          <cell r="C1081" t="str">
            <v>愛知県</v>
          </cell>
          <cell r="D1081" t="str">
            <v>西尾市</v>
          </cell>
        </row>
        <row r="1082">
          <cell r="A1082" t="str">
            <v>愛知県蒲郡市</v>
          </cell>
          <cell r="B1082" t="str">
            <v>232149</v>
          </cell>
          <cell r="C1082" t="str">
            <v>愛知県</v>
          </cell>
          <cell r="D1082" t="str">
            <v>蒲郡市</v>
          </cell>
        </row>
        <row r="1083">
          <cell r="A1083" t="str">
            <v>愛知県犬山市</v>
          </cell>
          <cell r="B1083" t="str">
            <v>232157</v>
          </cell>
          <cell r="C1083" t="str">
            <v>愛知県</v>
          </cell>
          <cell r="D1083" t="str">
            <v>犬山市</v>
          </cell>
        </row>
        <row r="1084">
          <cell r="A1084" t="str">
            <v>愛知県常滑市</v>
          </cell>
          <cell r="B1084" t="str">
            <v>232165</v>
          </cell>
          <cell r="C1084" t="str">
            <v>愛知県</v>
          </cell>
          <cell r="D1084" t="str">
            <v>常滑市</v>
          </cell>
        </row>
        <row r="1085">
          <cell r="A1085" t="str">
            <v>愛知県江南市</v>
          </cell>
          <cell r="B1085" t="str">
            <v>232173</v>
          </cell>
          <cell r="C1085" t="str">
            <v>愛知県</v>
          </cell>
          <cell r="D1085" t="str">
            <v>江南市</v>
          </cell>
        </row>
        <row r="1086">
          <cell r="A1086" t="str">
            <v>愛知県小牧市</v>
          </cell>
          <cell r="B1086" t="str">
            <v>232190</v>
          </cell>
          <cell r="C1086" t="str">
            <v>愛知県</v>
          </cell>
          <cell r="D1086" t="str">
            <v>小牧市</v>
          </cell>
        </row>
        <row r="1087">
          <cell r="A1087" t="str">
            <v>愛知県稲沢市</v>
          </cell>
          <cell r="B1087" t="str">
            <v>232203</v>
          </cell>
          <cell r="C1087" t="str">
            <v>愛知県</v>
          </cell>
          <cell r="D1087" t="str">
            <v>稲沢市</v>
          </cell>
        </row>
        <row r="1088">
          <cell r="A1088" t="str">
            <v>愛知県新城市</v>
          </cell>
          <cell r="B1088" t="str">
            <v>232211</v>
          </cell>
          <cell r="C1088" t="str">
            <v>愛知県</v>
          </cell>
          <cell r="D1088" t="str">
            <v>新城市</v>
          </cell>
        </row>
        <row r="1089">
          <cell r="A1089" t="str">
            <v>愛知県東海市</v>
          </cell>
          <cell r="B1089" t="str">
            <v>232220</v>
          </cell>
          <cell r="C1089" t="str">
            <v>愛知県</v>
          </cell>
          <cell r="D1089" t="str">
            <v>東海市</v>
          </cell>
        </row>
        <row r="1090">
          <cell r="A1090" t="str">
            <v>愛知県大府市</v>
          </cell>
          <cell r="B1090" t="str">
            <v>232238</v>
          </cell>
          <cell r="C1090" t="str">
            <v>愛知県</v>
          </cell>
          <cell r="D1090" t="str">
            <v>大府市</v>
          </cell>
        </row>
        <row r="1091">
          <cell r="A1091" t="str">
            <v>愛知県知多市</v>
          </cell>
          <cell r="B1091" t="str">
            <v>232246</v>
          </cell>
          <cell r="C1091" t="str">
            <v>愛知県</v>
          </cell>
          <cell r="D1091" t="str">
            <v>知多市</v>
          </cell>
        </row>
        <row r="1092">
          <cell r="A1092" t="str">
            <v>愛知県知立市</v>
          </cell>
          <cell r="B1092" t="str">
            <v>232254</v>
          </cell>
          <cell r="C1092" t="str">
            <v>愛知県</v>
          </cell>
          <cell r="D1092" t="str">
            <v>知立市</v>
          </cell>
        </row>
        <row r="1093">
          <cell r="A1093" t="str">
            <v>愛知県尾張旭市</v>
          </cell>
          <cell r="B1093" t="str">
            <v>232262</v>
          </cell>
          <cell r="C1093" t="str">
            <v>愛知県</v>
          </cell>
          <cell r="D1093" t="str">
            <v>尾張旭市</v>
          </cell>
        </row>
        <row r="1094">
          <cell r="A1094" t="str">
            <v>愛知県高浜市</v>
          </cell>
          <cell r="B1094" t="str">
            <v>232271</v>
          </cell>
          <cell r="C1094" t="str">
            <v>愛知県</v>
          </cell>
          <cell r="D1094" t="str">
            <v>高浜市</v>
          </cell>
        </row>
        <row r="1095">
          <cell r="A1095" t="str">
            <v>愛知県岩倉市</v>
          </cell>
          <cell r="B1095" t="str">
            <v>232289</v>
          </cell>
          <cell r="C1095" t="str">
            <v>愛知県</v>
          </cell>
          <cell r="D1095" t="str">
            <v>岩倉市</v>
          </cell>
        </row>
        <row r="1096">
          <cell r="A1096" t="str">
            <v>愛知県豊明市</v>
          </cell>
          <cell r="B1096" t="str">
            <v>232297</v>
          </cell>
          <cell r="C1096" t="str">
            <v>愛知県</v>
          </cell>
          <cell r="D1096" t="str">
            <v>豊明市</v>
          </cell>
        </row>
        <row r="1097">
          <cell r="A1097" t="str">
            <v>愛知県日進市</v>
          </cell>
          <cell r="B1097" t="str">
            <v>232301</v>
          </cell>
          <cell r="C1097" t="str">
            <v>愛知県</v>
          </cell>
          <cell r="D1097" t="str">
            <v>日進市</v>
          </cell>
        </row>
        <row r="1098">
          <cell r="A1098" t="str">
            <v>愛知県田原市</v>
          </cell>
          <cell r="B1098" t="str">
            <v>232319</v>
          </cell>
          <cell r="C1098" t="str">
            <v>愛知県</v>
          </cell>
          <cell r="D1098" t="str">
            <v>田原市</v>
          </cell>
        </row>
        <row r="1099">
          <cell r="A1099" t="str">
            <v>愛知県愛西市</v>
          </cell>
          <cell r="B1099" t="str">
            <v>232327</v>
          </cell>
          <cell r="C1099" t="str">
            <v>愛知県</v>
          </cell>
          <cell r="D1099" t="str">
            <v>愛西市</v>
          </cell>
        </row>
        <row r="1100">
          <cell r="A1100" t="str">
            <v>愛知県清須市</v>
          </cell>
          <cell r="B1100" t="str">
            <v>232335</v>
          </cell>
          <cell r="C1100" t="str">
            <v>愛知県</v>
          </cell>
          <cell r="D1100" t="str">
            <v>清須市</v>
          </cell>
        </row>
        <row r="1101">
          <cell r="A1101" t="str">
            <v>愛知県北名古屋市</v>
          </cell>
          <cell r="B1101" t="str">
            <v>232343</v>
          </cell>
          <cell r="C1101" t="str">
            <v>愛知県</v>
          </cell>
          <cell r="D1101" t="str">
            <v>北名古屋市</v>
          </cell>
        </row>
        <row r="1102">
          <cell r="A1102" t="str">
            <v>愛知県弥富市</v>
          </cell>
          <cell r="B1102" t="str">
            <v>232351</v>
          </cell>
          <cell r="C1102" t="str">
            <v>愛知県</v>
          </cell>
          <cell r="D1102" t="str">
            <v>弥富市</v>
          </cell>
        </row>
        <row r="1103">
          <cell r="A1103" t="str">
            <v>愛知県みよし市</v>
          </cell>
          <cell r="B1103" t="str">
            <v>232360</v>
          </cell>
          <cell r="C1103" t="str">
            <v>愛知県</v>
          </cell>
          <cell r="D1103" t="str">
            <v>みよし市</v>
          </cell>
        </row>
        <row r="1104">
          <cell r="A1104" t="str">
            <v>愛知県あま市</v>
          </cell>
          <cell r="B1104" t="str">
            <v>232378</v>
          </cell>
          <cell r="C1104" t="str">
            <v>愛知県</v>
          </cell>
          <cell r="D1104" t="str">
            <v>あま市</v>
          </cell>
        </row>
        <row r="1105">
          <cell r="A1105" t="str">
            <v>愛知県長久手市</v>
          </cell>
          <cell r="B1105" t="str">
            <v>232386</v>
          </cell>
          <cell r="C1105" t="str">
            <v>愛知県</v>
          </cell>
          <cell r="D1105" t="str">
            <v>長久手市</v>
          </cell>
        </row>
        <row r="1106">
          <cell r="A1106" t="str">
            <v>愛知県愛知郡東郷町</v>
          </cell>
          <cell r="B1106" t="str">
            <v>233021</v>
          </cell>
          <cell r="C1106" t="str">
            <v>愛知県</v>
          </cell>
          <cell r="D1106" t="str">
            <v>愛知郡</v>
          </cell>
          <cell r="E1106" t="str">
            <v>東郷町</v>
          </cell>
        </row>
        <row r="1107">
          <cell r="A1107" t="str">
            <v>愛知県西春日井郡豊山町</v>
          </cell>
          <cell r="B1107" t="str">
            <v>233421</v>
          </cell>
          <cell r="C1107" t="str">
            <v>愛知県</v>
          </cell>
          <cell r="D1107" t="str">
            <v>西春日井郡</v>
          </cell>
          <cell r="E1107" t="str">
            <v>豊山町</v>
          </cell>
        </row>
        <row r="1108">
          <cell r="A1108" t="str">
            <v>愛知県丹羽郡大口町</v>
          </cell>
          <cell r="B1108" t="str">
            <v>233617</v>
          </cell>
          <cell r="C1108" t="str">
            <v>愛知県</v>
          </cell>
          <cell r="D1108" t="str">
            <v>丹羽郡</v>
          </cell>
          <cell r="E1108" t="str">
            <v>大口町</v>
          </cell>
        </row>
        <row r="1109">
          <cell r="A1109" t="str">
            <v>愛知県丹羽郡扶桑町</v>
          </cell>
          <cell r="B1109" t="str">
            <v>233625</v>
          </cell>
          <cell r="C1109" t="str">
            <v>愛知県</v>
          </cell>
          <cell r="D1109" t="str">
            <v>丹羽郡</v>
          </cell>
          <cell r="E1109" t="str">
            <v>扶桑町</v>
          </cell>
        </row>
        <row r="1110">
          <cell r="A1110" t="str">
            <v>愛知県海部郡大治町</v>
          </cell>
          <cell r="B1110" t="str">
            <v>234249</v>
          </cell>
          <cell r="C1110" t="str">
            <v>愛知県</v>
          </cell>
          <cell r="D1110" t="str">
            <v>海部郡</v>
          </cell>
          <cell r="E1110" t="str">
            <v>大治町</v>
          </cell>
        </row>
        <row r="1111">
          <cell r="A1111" t="str">
            <v>愛知県海部郡蟹江町</v>
          </cell>
          <cell r="B1111" t="str">
            <v>234257</v>
          </cell>
          <cell r="C1111" t="str">
            <v>愛知県</v>
          </cell>
          <cell r="D1111" t="str">
            <v>海部郡</v>
          </cell>
          <cell r="E1111" t="str">
            <v>蟹江町</v>
          </cell>
        </row>
        <row r="1112">
          <cell r="A1112" t="str">
            <v>愛知県海部郡飛島村</v>
          </cell>
          <cell r="B1112" t="str">
            <v>234273</v>
          </cell>
          <cell r="C1112" t="str">
            <v>愛知県</v>
          </cell>
          <cell r="D1112" t="str">
            <v>海部郡</v>
          </cell>
          <cell r="E1112" t="str">
            <v>飛島村</v>
          </cell>
        </row>
        <row r="1113">
          <cell r="A1113" t="str">
            <v>愛知県知多郡阿久比町</v>
          </cell>
          <cell r="B1113" t="str">
            <v>234419</v>
          </cell>
          <cell r="C1113" t="str">
            <v>愛知県</v>
          </cell>
          <cell r="D1113" t="str">
            <v>知多郡</v>
          </cell>
          <cell r="E1113" t="str">
            <v>阿久比町</v>
          </cell>
        </row>
        <row r="1114">
          <cell r="A1114" t="str">
            <v>愛知県知多郡東浦町</v>
          </cell>
          <cell r="B1114" t="str">
            <v>234427</v>
          </cell>
          <cell r="C1114" t="str">
            <v>愛知県</v>
          </cell>
          <cell r="D1114" t="str">
            <v>知多郡</v>
          </cell>
          <cell r="E1114" t="str">
            <v>東浦町</v>
          </cell>
        </row>
        <row r="1115">
          <cell r="A1115" t="str">
            <v>愛知県知多郡南知多町</v>
          </cell>
          <cell r="B1115" t="str">
            <v>234451</v>
          </cell>
          <cell r="C1115" t="str">
            <v>愛知県</v>
          </cell>
          <cell r="D1115" t="str">
            <v>知多郡</v>
          </cell>
          <cell r="E1115" t="str">
            <v>南知多町</v>
          </cell>
        </row>
        <row r="1116">
          <cell r="A1116" t="str">
            <v>愛知県知多郡美浜町</v>
          </cell>
          <cell r="B1116" t="str">
            <v>234460</v>
          </cell>
          <cell r="C1116" t="str">
            <v>愛知県</v>
          </cell>
          <cell r="D1116" t="str">
            <v>知多郡</v>
          </cell>
          <cell r="E1116" t="str">
            <v>美浜町</v>
          </cell>
        </row>
        <row r="1117">
          <cell r="A1117" t="str">
            <v>愛知県知多郡武豊町</v>
          </cell>
          <cell r="B1117" t="str">
            <v>234478</v>
          </cell>
          <cell r="C1117" t="str">
            <v>愛知県</v>
          </cell>
          <cell r="D1117" t="str">
            <v>知多郡</v>
          </cell>
          <cell r="E1117" t="str">
            <v>武豊町</v>
          </cell>
        </row>
        <row r="1118">
          <cell r="A1118" t="str">
            <v>愛知県額田郡幸田町</v>
          </cell>
          <cell r="B1118" t="str">
            <v>235016</v>
          </cell>
          <cell r="C1118" t="str">
            <v>愛知県</v>
          </cell>
          <cell r="D1118" t="str">
            <v>額田郡</v>
          </cell>
          <cell r="E1118" t="str">
            <v>幸田町</v>
          </cell>
        </row>
        <row r="1119">
          <cell r="A1119" t="str">
            <v>愛知県北設楽郡設楽町</v>
          </cell>
          <cell r="B1119" t="str">
            <v>235610</v>
          </cell>
          <cell r="C1119" t="str">
            <v>愛知県</v>
          </cell>
          <cell r="D1119" t="str">
            <v>北設楽郡</v>
          </cell>
          <cell r="E1119" t="str">
            <v>設楽町</v>
          </cell>
        </row>
        <row r="1120">
          <cell r="A1120" t="str">
            <v>愛知県北設楽郡東栄町</v>
          </cell>
          <cell r="B1120" t="str">
            <v>235628</v>
          </cell>
          <cell r="C1120" t="str">
            <v>愛知県</v>
          </cell>
          <cell r="D1120" t="str">
            <v>北設楽郡</v>
          </cell>
          <cell r="E1120" t="str">
            <v>東栄町</v>
          </cell>
        </row>
        <row r="1121">
          <cell r="A1121" t="str">
            <v>愛知県北設楽郡豊根村</v>
          </cell>
          <cell r="B1121" t="str">
            <v>235636</v>
          </cell>
          <cell r="C1121" t="str">
            <v>愛知県</v>
          </cell>
          <cell r="D1121" t="str">
            <v>北設楽郡</v>
          </cell>
          <cell r="E1121" t="str">
            <v>豊根村</v>
          </cell>
        </row>
        <row r="1122">
          <cell r="A1122" t="str">
            <v>三重県津市</v>
          </cell>
          <cell r="B1122" t="str">
            <v>242012</v>
          </cell>
          <cell r="C1122" t="str">
            <v>三重県</v>
          </cell>
          <cell r="D1122" t="str">
            <v>津市</v>
          </cell>
        </row>
        <row r="1123">
          <cell r="A1123" t="str">
            <v>三重県四日市市</v>
          </cell>
          <cell r="B1123" t="str">
            <v>242021</v>
          </cell>
          <cell r="C1123" t="str">
            <v>三重県</v>
          </cell>
          <cell r="D1123" t="str">
            <v>四日市市</v>
          </cell>
        </row>
        <row r="1124">
          <cell r="A1124" t="str">
            <v>三重県伊勢市</v>
          </cell>
          <cell r="B1124" t="str">
            <v>242039</v>
          </cell>
          <cell r="C1124" t="str">
            <v>三重県</v>
          </cell>
          <cell r="D1124" t="str">
            <v>伊勢市</v>
          </cell>
        </row>
        <row r="1125">
          <cell r="A1125" t="str">
            <v>三重県松阪市</v>
          </cell>
          <cell r="B1125" t="str">
            <v>242047</v>
          </cell>
          <cell r="C1125" t="str">
            <v>三重県</v>
          </cell>
          <cell r="D1125" t="str">
            <v>松阪市</v>
          </cell>
        </row>
        <row r="1126">
          <cell r="A1126" t="str">
            <v>三重県桑名市</v>
          </cell>
          <cell r="B1126" t="str">
            <v>242055</v>
          </cell>
          <cell r="C1126" t="str">
            <v>三重県</v>
          </cell>
          <cell r="D1126" t="str">
            <v>桑名市</v>
          </cell>
        </row>
        <row r="1127">
          <cell r="A1127" t="str">
            <v>三重県鈴鹿市</v>
          </cell>
          <cell r="B1127" t="str">
            <v>242071</v>
          </cell>
          <cell r="C1127" t="str">
            <v>三重県</v>
          </cell>
          <cell r="D1127" t="str">
            <v>鈴鹿市</v>
          </cell>
        </row>
        <row r="1128">
          <cell r="A1128" t="str">
            <v>三重県名張市</v>
          </cell>
          <cell r="B1128" t="str">
            <v>242080</v>
          </cell>
          <cell r="C1128" t="str">
            <v>三重県</v>
          </cell>
          <cell r="D1128" t="str">
            <v>名張市</v>
          </cell>
        </row>
        <row r="1129">
          <cell r="A1129" t="str">
            <v>三重県尾鷲市</v>
          </cell>
          <cell r="B1129" t="str">
            <v>242098</v>
          </cell>
          <cell r="C1129" t="str">
            <v>三重県</v>
          </cell>
          <cell r="D1129" t="str">
            <v>尾鷲市</v>
          </cell>
        </row>
        <row r="1130">
          <cell r="A1130" t="str">
            <v>三重県亀山市</v>
          </cell>
          <cell r="B1130" t="str">
            <v>242101</v>
          </cell>
          <cell r="C1130" t="str">
            <v>三重県</v>
          </cell>
          <cell r="D1130" t="str">
            <v>亀山市</v>
          </cell>
        </row>
        <row r="1131">
          <cell r="A1131" t="str">
            <v>三重県鳥羽市</v>
          </cell>
          <cell r="B1131" t="str">
            <v>242110</v>
          </cell>
          <cell r="C1131" t="str">
            <v>三重県</v>
          </cell>
          <cell r="D1131" t="str">
            <v>鳥羽市</v>
          </cell>
        </row>
        <row r="1132">
          <cell r="A1132" t="str">
            <v>三重県熊野市</v>
          </cell>
          <cell r="B1132" t="str">
            <v>242128</v>
          </cell>
          <cell r="C1132" t="str">
            <v>三重県</v>
          </cell>
          <cell r="D1132" t="str">
            <v>熊野市</v>
          </cell>
        </row>
        <row r="1133">
          <cell r="A1133" t="str">
            <v>三重県いなべ市</v>
          </cell>
          <cell r="B1133" t="str">
            <v>242144</v>
          </cell>
          <cell r="C1133" t="str">
            <v>三重県</v>
          </cell>
          <cell r="D1133" t="str">
            <v>いなべ市</v>
          </cell>
        </row>
        <row r="1134">
          <cell r="A1134" t="str">
            <v>三重県志摩市</v>
          </cell>
          <cell r="B1134" t="str">
            <v>242152</v>
          </cell>
          <cell r="C1134" t="str">
            <v>三重県</v>
          </cell>
          <cell r="D1134" t="str">
            <v>志摩市</v>
          </cell>
        </row>
        <row r="1135">
          <cell r="A1135" t="str">
            <v>三重県伊賀市</v>
          </cell>
          <cell r="B1135" t="str">
            <v>242161</v>
          </cell>
          <cell r="C1135" t="str">
            <v>三重県</v>
          </cell>
          <cell r="D1135" t="str">
            <v>伊賀市</v>
          </cell>
        </row>
        <row r="1136">
          <cell r="A1136" t="str">
            <v>三重県桑名郡木曽岬町</v>
          </cell>
          <cell r="B1136" t="str">
            <v>243035</v>
          </cell>
          <cell r="C1136" t="str">
            <v>三重県</v>
          </cell>
          <cell r="D1136" t="str">
            <v>桑名郡</v>
          </cell>
          <cell r="E1136" t="str">
            <v>木曽岬町</v>
          </cell>
        </row>
        <row r="1137">
          <cell r="A1137" t="str">
            <v>三重県員弁郡東員町</v>
          </cell>
          <cell r="B1137" t="str">
            <v>243248</v>
          </cell>
          <cell r="C1137" t="str">
            <v>三重県</v>
          </cell>
          <cell r="D1137" t="str">
            <v>員弁郡</v>
          </cell>
          <cell r="E1137" t="str">
            <v>東員町</v>
          </cell>
        </row>
        <row r="1138">
          <cell r="A1138" t="str">
            <v>三重県三重郡菰野町</v>
          </cell>
          <cell r="B1138" t="str">
            <v>243418</v>
          </cell>
          <cell r="C1138" t="str">
            <v>三重県</v>
          </cell>
          <cell r="D1138" t="str">
            <v>三重郡</v>
          </cell>
          <cell r="E1138" t="str">
            <v>菰野町</v>
          </cell>
        </row>
        <row r="1139">
          <cell r="A1139" t="str">
            <v>三重県三重郡朝日町</v>
          </cell>
          <cell r="B1139" t="str">
            <v>243434</v>
          </cell>
          <cell r="C1139" t="str">
            <v>三重県</v>
          </cell>
          <cell r="D1139" t="str">
            <v>三重郡</v>
          </cell>
          <cell r="E1139" t="str">
            <v>朝日町</v>
          </cell>
        </row>
        <row r="1140">
          <cell r="A1140" t="str">
            <v>三重県三重郡川越町</v>
          </cell>
          <cell r="B1140" t="str">
            <v>243442</v>
          </cell>
          <cell r="C1140" t="str">
            <v>三重県</v>
          </cell>
          <cell r="D1140" t="str">
            <v>三重郡</v>
          </cell>
          <cell r="E1140" t="str">
            <v>川越町</v>
          </cell>
        </row>
        <row r="1141">
          <cell r="A1141" t="str">
            <v>三重県多気郡多気町</v>
          </cell>
          <cell r="B1141" t="str">
            <v>244414</v>
          </cell>
          <cell r="C1141" t="str">
            <v>三重県</v>
          </cell>
          <cell r="D1141" t="str">
            <v>多気郡</v>
          </cell>
          <cell r="E1141" t="str">
            <v>多気町</v>
          </cell>
        </row>
        <row r="1142">
          <cell r="A1142" t="str">
            <v>三重県多気郡明和町</v>
          </cell>
          <cell r="B1142" t="str">
            <v>244422</v>
          </cell>
          <cell r="C1142" t="str">
            <v>三重県</v>
          </cell>
          <cell r="D1142" t="str">
            <v>多気郡</v>
          </cell>
          <cell r="E1142" t="str">
            <v>明和町</v>
          </cell>
        </row>
        <row r="1143">
          <cell r="A1143" t="str">
            <v>三重県多気郡大台町</v>
          </cell>
          <cell r="B1143" t="str">
            <v>244431</v>
          </cell>
          <cell r="C1143" t="str">
            <v>三重県</v>
          </cell>
          <cell r="D1143" t="str">
            <v>多気郡</v>
          </cell>
          <cell r="E1143" t="str">
            <v>大台町</v>
          </cell>
        </row>
        <row r="1144">
          <cell r="A1144" t="str">
            <v>三重県度会郡玉城町</v>
          </cell>
          <cell r="B1144" t="str">
            <v>244619</v>
          </cell>
          <cell r="C1144" t="str">
            <v>三重県</v>
          </cell>
          <cell r="D1144" t="str">
            <v>度会郡</v>
          </cell>
          <cell r="E1144" t="str">
            <v>玉城町</v>
          </cell>
        </row>
        <row r="1145">
          <cell r="A1145" t="str">
            <v>三重県度会郡度会町</v>
          </cell>
          <cell r="B1145" t="str">
            <v>244708</v>
          </cell>
          <cell r="C1145" t="str">
            <v>三重県</v>
          </cell>
          <cell r="D1145" t="str">
            <v>度会郡</v>
          </cell>
          <cell r="E1145" t="str">
            <v>度会町</v>
          </cell>
        </row>
        <row r="1146">
          <cell r="A1146" t="str">
            <v>三重県度会郡大紀町</v>
          </cell>
          <cell r="B1146" t="str">
            <v>244716</v>
          </cell>
          <cell r="C1146" t="str">
            <v>三重県</v>
          </cell>
          <cell r="D1146" t="str">
            <v>度会郡</v>
          </cell>
          <cell r="E1146" t="str">
            <v>大紀町</v>
          </cell>
        </row>
        <row r="1147">
          <cell r="A1147" t="str">
            <v>三重県度会郡南伊勢町</v>
          </cell>
          <cell r="B1147" t="str">
            <v>244724</v>
          </cell>
          <cell r="C1147" t="str">
            <v>三重県</v>
          </cell>
          <cell r="D1147" t="str">
            <v>度会郡</v>
          </cell>
          <cell r="E1147" t="str">
            <v>南伊勢町</v>
          </cell>
        </row>
        <row r="1148">
          <cell r="A1148" t="str">
            <v>三重県北牟婁郡紀北町</v>
          </cell>
          <cell r="B1148" t="str">
            <v>245437</v>
          </cell>
          <cell r="C1148" t="str">
            <v>三重県</v>
          </cell>
          <cell r="D1148" t="str">
            <v>北牟婁郡</v>
          </cell>
          <cell r="E1148" t="str">
            <v>紀北町</v>
          </cell>
        </row>
        <row r="1149">
          <cell r="A1149" t="str">
            <v>三重県南牟婁郡御浜町</v>
          </cell>
          <cell r="B1149" t="str">
            <v>245615</v>
          </cell>
          <cell r="C1149" t="str">
            <v>三重県</v>
          </cell>
          <cell r="D1149" t="str">
            <v>南牟婁郡</v>
          </cell>
          <cell r="E1149" t="str">
            <v>御浜町</v>
          </cell>
        </row>
        <row r="1150">
          <cell r="A1150" t="str">
            <v>三重県南牟婁郡紀宝町</v>
          </cell>
          <cell r="B1150" t="str">
            <v>245623</v>
          </cell>
          <cell r="C1150" t="str">
            <v>三重県</v>
          </cell>
          <cell r="D1150" t="str">
            <v>南牟婁郡</v>
          </cell>
          <cell r="E1150" t="str">
            <v>紀宝町</v>
          </cell>
        </row>
        <row r="1151">
          <cell r="A1151" t="str">
            <v>滋賀県大津市</v>
          </cell>
          <cell r="B1151" t="str">
            <v>252018</v>
          </cell>
          <cell r="C1151" t="str">
            <v>滋賀県</v>
          </cell>
          <cell r="D1151" t="str">
            <v>大津市</v>
          </cell>
        </row>
        <row r="1152">
          <cell r="A1152" t="str">
            <v>滋賀県彦根市</v>
          </cell>
          <cell r="B1152" t="str">
            <v>252026</v>
          </cell>
          <cell r="C1152" t="str">
            <v>滋賀県</v>
          </cell>
          <cell r="D1152" t="str">
            <v>彦根市</v>
          </cell>
        </row>
        <row r="1153">
          <cell r="A1153" t="str">
            <v>滋賀県長浜市</v>
          </cell>
          <cell r="B1153" t="str">
            <v>252034</v>
          </cell>
          <cell r="C1153" t="str">
            <v>滋賀県</v>
          </cell>
          <cell r="D1153" t="str">
            <v>長浜市</v>
          </cell>
        </row>
        <row r="1154">
          <cell r="A1154" t="str">
            <v>滋賀県近江八幡市</v>
          </cell>
          <cell r="B1154" t="str">
            <v>252042</v>
          </cell>
          <cell r="C1154" t="str">
            <v>滋賀県</v>
          </cell>
          <cell r="D1154" t="str">
            <v>近江八幡市</v>
          </cell>
        </row>
        <row r="1155">
          <cell r="A1155" t="str">
            <v>滋賀県草津市</v>
          </cell>
          <cell r="B1155" t="str">
            <v>252069</v>
          </cell>
          <cell r="C1155" t="str">
            <v>滋賀県</v>
          </cell>
          <cell r="D1155" t="str">
            <v>草津市</v>
          </cell>
        </row>
        <row r="1156">
          <cell r="A1156" t="str">
            <v>滋賀県守山市</v>
          </cell>
          <cell r="B1156" t="str">
            <v>252077</v>
          </cell>
          <cell r="C1156" t="str">
            <v>滋賀県</v>
          </cell>
          <cell r="D1156" t="str">
            <v>守山市</v>
          </cell>
        </row>
        <row r="1157">
          <cell r="A1157" t="str">
            <v>滋賀県栗東市</v>
          </cell>
          <cell r="B1157" t="str">
            <v>252085</v>
          </cell>
          <cell r="C1157" t="str">
            <v>滋賀県</v>
          </cell>
          <cell r="D1157" t="str">
            <v>栗東市</v>
          </cell>
        </row>
        <row r="1158">
          <cell r="A1158" t="str">
            <v>滋賀県甲賀市</v>
          </cell>
          <cell r="B1158" t="str">
            <v>252093</v>
          </cell>
          <cell r="C1158" t="str">
            <v>滋賀県</v>
          </cell>
          <cell r="D1158" t="str">
            <v>甲賀市</v>
          </cell>
        </row>
        <row r="1159">
          <cell r="A1159" t="str">
            <v>滋賀県野洲市</v>
          </cell>
          <cell r="B1159" t="str">
            <v>252107</v>
          </cell>
          <cell r="C1159" t="str">
            <v>滋賀県</v>
          </cell>
          <cell r="D1159" t="str">
            <v>野洲市</v>
          </cell>
        </row>
        <row r="1160">
          <cell r="A1160" t="str">
            <v>滋賀県湖南市</v>
          </cell>
          <cell r="B1160" t="str">
            <v>252115</v>
          </cell>
          <cell r="C1160" t="str">
            <v>滋賀県</v>
          </cell>
          <cell r="D1160" t="str">
            <v>湖南市</v>
          </cell>
        </row>
        <row r="1161">
          <cell r="A1161" t="str">
            <v>滋賀県高島市</v>
          </cell>
          <cell r="B1161" t="str">
            <v>252123</v>
          </cell>
          <cell r="C1161" t="str">
            <v>滋賀県</v>
          </cell>
          <cell r="D1161" t="str">
            <v>高島市</v>
          </cell>
        </row>
        <row r="1162">
          <cell r="A1162" t="str">
            <v>滋賀県東近江市</v>
          </cell>
          <cell r="B1162" t="str">
            <v>252131</v>
          </cell>
          <cell r="C1162" t="str">
            <v>滋賀県</v>
          </cell>
          <cell r="D1162" t="str">
            <v>東近江市</v>
          </cell>
        </row>
        <row r="1163">
          <cell r="A1163" t="str">
            <v>滋賀県米原市</v>
          </cell>
          <cell r="B1163" t="str">
            <v>252140</v>
          </cell>
          <cell r="C1163" t="str">
            <v>滋賀県</v>
          </cell>
          <cell r="D1163" t="str">
            <v>米原市</v>
          </cell>
        </row>
        <row r="1164">
          <cell r="A1164" t="str">
            <v>滋賀県蒲生郡日野町</v>
          </cell>
          <cell r="B1164" t="str">
            <v>253839</v>
          </cell>
          <cell r="C1164" t="str">
            <v>滋賀県</v>
          </cell>
          <cell r="D1164" t="str">
            <v>蒲生郡</v>
          </cell>
          <cell r="E1164" t="str">
            <v>日野町</v>
          </cell>
        </row>
        <row r="1165">
          <cell r="A1165" t="str">
            <v>滋賀県蒲生郡竜王町</v>
          </cell>
          <cell r="B1165" t="str">
            <v>253847</v>
          </cell>
          <cell r="C1165" t="str">
            <v>滋賀県</v>
          </cell>
          <cell r="D1165" t="str">
            <v>蒲生郡</v>
          </cell>
          <cell r="E1165" t="str">
            <v>竜王町</v>
          </cell>
        </row>
        <row r="1166">
          <cell r="A1166" t="str">
            <v>滋賀県愛知郡愛荘町</v>
          </cell>
          <cell r="B1166" t="str">
            <v>254258</v>
          </cell>
          <cell r="C1166" t="str">
            <v>滋賀県</v>
          </cell>
          <cell r="D1166" t="str">
            <v>愛知郡</v>
          </cell>
          <cell r="E1166" t="str">
            <v>愛荘町</v>
          </cell>
        </row>
        <row r="1167">
          <cell r="A1167" t="str">
            <v>滋賀県犬上郡豊郷町</v>
          </cell>
          <cell r="B1167" t="str">
            <v>254410</v>
          </cell>
          <cell r="C1167" t="str">
            <v>滋賀県</v>
          </cell>
          <cell r="D1167" t="str">
            <v>犬上郡</v>
          </cell>
          <cell r="E1167" t="str">
            <v>豊郷町</v>
          </cell>
        </row>
        <row r="1168">
          <cell r="A1168" t="str">
            <v>滋賀県犬上郡甲良町</v>
          </cell>
          <cell r="B1168" t="str">
            <v>254428</v>
          </cell>
          <cell r="C1168" t="str">
            <v>滋賀県</v>
          </cell>
          <cell r="D1168" t="str">
            <v>犬上郡</v>
          </cell>
          <cell r="E1168" t="str">
            <v>甲良町</v>
          </cell>
        </row>
        <row r="1169">
          <cell r="A1169" t="str">
            <v>滋賀県犬上郡多賀町</v>
          </cell>
          <cell r="B1169" t="str">
            <v>254436</v>
          </cell>
          <cell r="C1169" t="str">
            <v>滋賀県</v>
          </cell>
          <cell r="D1169" t="str">
            <v>犬上郡</v>
          </cell>
          <cell r="E1169" t="str">
            <v>多賀町</v>
          </cell>
        </row>
        <row r="1170">
          <cell r="A1170" t="str">
            <v>京都府京都市北区</v>
          </cell>
          <cell r="B1170" t="str">
            <v>261017</v>
          </cell>
          <cell r="C1170" t="str">
            <v>京都府</v>
          </cell>
          <cell r="D1170" t="str">
            <v>京都市</v>
          </cell>
          <cell r="E1170" t="str">
            <v>北区</v>
          </cell>
        </row>
        <row r="1171">
          <cell r="A1171" t="str">
            <v>京都府京都市上京区</v>
          </cell>
          <cell r="B1171" t="str">
            <v>261025</v>
          </cell>
          <cell r="C1171" t="str">
            <v>京都府</v>
          </cell>
          <cell r="D1171" t="str">
            <v>京都市</v>
          </cell>
          <cell r="E1171" t="str">
            <v>上京区</v>
          </cell>
        </row>
        <row r="1172">
          <cell r="A1172" t="str">
            <v>京都府京都市左京区</v>
          </cell>
          <cell r="B1172" t="str">
            <v>261033</v>
          </cell>
          <cell r="C1172" t="str">
            <v>京都府</v>
          </cell>
          <cell r="D1172" t="str">
            <v>京都市</v>
          </cell>
          <cell r="E1172" t="str">
            <v>左京区</v>
          </cell>
        </row>
        <row r="1173">
          <cell r="A1173" t="str">
            <v>京都府京都市中京区</v>
          </cell>
          <cell r="B1173" t="str">
            <v>261041</v>
          </cell>
          <cell r="C1173" t="str">
            <v>京都府</v>
          </cell>
          <cell r="D1173" t="str">
            <v>京都市</v>
          </cell>
          <cell r="E1173" t="str">
            <v>中京区</v>
          </cell>
        </row>
        <row r="1174">
          <cell r="A1174" t="str">
            <v>京都府京都市東山区</v>
          </cell>
          <cell r="B1174" t="str">
            <v>261050</v>
          </cell>
          <cell r="C1174" t="str">
            <v>京都府</v>
          </cell>
          <cell r="D1174" t="str">
            <v>京都市</v>
          </cell>
          <cell r="E1174" t="str">
            <v>東山区</v>
          </cell>
        </row>
        <row r="1175">
          <cell r="A1175" t="str">
            <v>京都府京都市下京区</v>
          </cell>
          <cell r="B1175" t="str">
            <v>261068</v>
          </cell>
          <cell r="C1175" t="str">
            <v>京都府</v>
          </cell>
          <cell r="D1175" t="str">
            <v>京都市</v>
          </cell>
          <cell r="E1175" t="str">
            <v>下京区</v>
          </cell>
        </row>
        <row r="1176">
          <cell r="A1176" t="str">
            <v>京都府京都市南区</v>
          </cell>
          <cell r="B1176" t="str">
            <v>261076</v>
          </cell>
          <cell r="C1176" t="str">
            <v>京都府</v>
          </cell>
          <cell r="D1176" t="str">
            <v>京都市</v>
          </cell>
          <cell r="E1176" t="str">
            <v>南区</v>
          </cell>
        </row>
        <row r="1177">
          <cell r="A1177" t="str">
            <v>京都府京都市右京区</v>
          </cell>
          <cell r="B1177" t="str">
            <v>261084</v>
          </cell>
          <cell r="C1177" t="str">
            <v>京都府</v>
          </cell>
          <cell r="D1177" t="str">
            <v>京都市</v>
          </cell>
          <cell r="E1177" t="str">
            <v>右京区</v>
          </cell>
        </row>
        <row r="1178">
          <cell r="A1178" t="str">
            <v>京都府京都市伏見区</v>
          </cell>
          <cell r="B1178" t="str">
            <v>261092</v>
          </cell>
          <cell r="C1178" t="str">
            <v>京都府</v>
          </cell>
          <cell r="D1178" t="str">
            <v>京都市</v>
          </cell>
          <cell r="E1178" t="str">
            <v>伏見区</v>
          </cell>
        </row>
        <row r="1179">
          <cell r="A1179" t="str">
            <v>京都府京都市山科区</v>
          </cell>
          <cell r="B1179" t="str">
            <v>261106</v>
          </cell>
          <cell r="C1179" t="str">
            <v>京都府</v>
          </cell>
          <cell r="D1179" t="str">
            <v>京都市</v>
          </cell>
          <cell r="E1179" t="str">
            <v>山科区</v>
          </cell>
        </row>
        <row r="1180">
          <cell r="A1180" t="str">
            <v>京都府京都市西京区</v>
          </cell>
          <cell r="B1180" t="str">
            <v>261114</v>
          </cell>
          <cell r="C1180" t="str">
            <v>京都府</v>
          </cell>
          <cell r="D1180" t="str">
            <v>京都市</v>
          </cell>
          <cell r="E1180" t="str">
            <v>西京区</v>
          </cell>
        </row>
        <row r="1181">
          <cell r="A1181" t="str">
            <v>京都府福知山市</v>
          </cell>
          <cell r="B1181" t="str">
            <v>262013</v>
          </cell>
          <cell r="C1181" t="str">
            <v>京都府</v>
          </cell>
          <cell r="D1181" t="str">
            <v>福知山市</v>
          </cell>
        </row>
        <row r="1182">
          <cell r="A1182" t="str">
            <v>京都府舞鶴市</v>
          </cell>
          <cell r="B1182" t="str">
            <v>262021</v>
          </cell>
          <cell r="C1182" t="str">
            <v>京都府</v>
          </cell>
          <cell r="D1182" t="str">
            <v>舞鶴市</v>
          </cell>
        </row>
        <row r="1183">
          <cell r="A1183" t="str">
            <v>京都府綾部市</v>
          </cell>
          <cell r="B1183" t="str">
            <v>262030</v>
          </cell>
          <cell r="C1183" t="str">
            <v>京都府</v>
          </cell>
          <cell r="D1183" t="str">
            <v>綾部市</v>
          </cell>
        </row>
        <row r="1184">
          <cell r="A1184" t="str">
            <v>京都府宇治市</v>
          </cell>
          <cell r="B1184" t="str">
            <v>262048</v>
          </cell>
          <cell r="C1184" t="str">
            <v>京都府</v>
          </cell>
          <cell r="D1184" t="str">
            <v>宇治市</v>
          </cell>
        </row>
        <row r="1185">
          <cell r="A1185" t="str">
            <v>京都府宮津市</v>
          </cell>
          <cell r="B1185" t="str">
            <v>262056</v>
          </cell>
          <cell r="C1185" t="str">
            <v>京都府</v>
          </cell>
          <cell r="D1185" t="str">
            <v>宮津市</v>
          </cell>
        </row>
        <row r="1186">
          <cell r="A1186" t="str">
            <v>京都府亀岡市</v>
          </cell>
          <cell r="B1186" t="str">
            <v>262064</v>
          </cell>
          <cell r="C1186" t="str">
            <v>京都府</v>
          </cell>
          <cell r="D1186" t="str">
            <v>亀岡市</v>
          </cell>
        </row>
        <row r="1187">
          <cell r="A1187" t="str">
            <v>京都府城陽市</v>
          </cell>
          <cell r="B1187" t="str">
            <v>262072</v>
          </cell>
          <cell r="C1187" t="str">
            <v>京都府</v>
          </cell>
          <cell r="D1187" t="str">
            <v>城陽市</v>
          </cell>
        </row>
        <row r="1188">
          <cell r="A1188" t="str">
            <v>京都府向日市</v>
          </cell>
          <cell r="B1188" t="str">
            <v>262081</v>
          </cell>
          <cell r="C1188" t="str">
            <v>京都府</v>
          </cell>
          <cell r="D1188" t="str">
            <v>向日市</v>
          </cell>
        </row>
        <row r="1189">
          <cell r="A1189" t="str">
            <v>京都府長岡京市</v>
          </cell>
          <cell r="B1189" t="str">
            <v>262099</v>
          </cell>
          <cell r="C1189" t="str">
            <v>京都府</v>
          </cell>
          <cell r="D1189" t="str">
            <v>長岡京市</v>
          </cell>
        </row>
        <row r="1190">
          <cell r="A1190" t="str">
            <v>京都府八幡市</v>
          </cell>
          <cell r="B1190" t="str">
            <v>262102</v>
          </cell>
          <cell r="C1190" t="str">
            <v>京都府</v>
          </cell>
          <cell r="D1190" t="str">
            <v>八幡市</v>
          </cell>
        </row>
        <row r="1191">
          <cell r="A1191" t="str">
            <v>京都府京田辺市</v>
          </cell>
          <cell r="B1191" t="str">
            <v>262111</v>
          </cell>
          <cell r="C1191" t="str">
            <v>京都府</v>
          </cell>
          <cell r="D1191" t="str">
            <v>京田辺市</v>
          </cell>
        </row>
        <row r="1192">
          <cell r="A1192" t="str">
            <v>京都府京丹後市</v>
          </cell>
          <cell r="B1192" t="str">
            <v>262129</v>
          </cell>
          <cell r="C1192" t="str">
            <v>京都府</v>
          </cell>
          <cell r="D1192" t="str">
            <v>京丹後市</v>
          </cell>
        </row>
        <row r="1193">
          <cell r="A1193" t="str">
            <v>京都府南丹市</v>
          </cell>
          <cell r="B1193" t="str">
            <v>262137</v>
          </cell>
          <cell r="C1193" t="str">
            <v>京都府</v>
          </cell>
          <cell r="D1193" t="str">
            <v>南丹市</v>
          </cell>
        </row>
        <row r="1194">
          <cell r="A1194" t="str">
            <v>京都府木津川市</v>
          </cell>
          <cell r="B1194" t="str">
            <v>262145</v>
          </cell>
          <cell r="C1194" t="str">
            <v>京都府</v>
          </cell>
          <cell r="D1194" t="str">
            <v>木津川市</v>
          </cell>
        </row>
        <row r="1195">
          <cell r="A1195" t="str">
            <v>京都府乙訓郡大山崎町</v>
          </cell>
          <cell r="B1195" t="str">
            <v>263036</v>
          </cell>
          <cell r="C1195" t="str">
            <v>京都府</v>
          </cell>
          <cell r="D1195" t="str">
            <v>乙訓郡</v>
          </cell>
          <cell r="E1195" t="str">
            <v>大山崎町</v>
          </cell>
        </row>
        <row r="1196">
          <cell r="A1196" t="str">
            <v>京都府久世郡久御山町</v>
          </cell>
          <cell r="B1196" t="str">
            <v>263222</v>
          </cell>
          <cell r="C1196" t="str">
            <v>京都府</v>
          </cell>
          <cell r="D1196" t="str">
            <v>久世郡</v>
          </cell>
          <cell r="E1196" t="str">
            <v>久御山町</v>
          </cell>
        </row>
        <row r="1197">
          <cell r="A1197" t="str">
            <v>京都府綴喜郡井手町</v>
          </cell>
          <cell r="B1197" t="str">
            <v>263435</v>
          </cell>
          <cell r="C1197" t="str">
            <v>京都府</v>
          </cell>
          <cell r="D1197" t="str">
            <v>綴喜郡</v>
          </cell>
          <cell r="E1197" t="str">
            <v>井手町</v>
          </cell>
        </row>
        <row r="1198">
          <cell r="A1198" t="str">
            <v>京都府綴喜郡宇治田原町</v>
          </cell>
          <cell r="B1198" t="str">
            <v>263443</v>
          </cell>
          <cell r="C1198" t="str">
            <v>京都府</v>
          </cell>
          <cell r="D1198" t="str">
            <v>綴喜郡</v>
          </cell>
          <cell r="E1198" t="str">
            <v>宇治田原町</v>
          </cell>
        </row>
        <row r="1199">
          <cell r="A1199" t="str">
            <v>京都府相楽郡笠置町</v>
          </cell>
          <cell r="B1199" t="str">
            <v>263648</v>
          </cell>
          <cell r="C1199" t="str">
            <v>京都府</v>
          </cell>
          <cell r="D1199" t="str">
            <v>相楽郡</v>
          </cell>
          <cell r="E1199" t="str">
            <v>笠置町</v>
          </cell>
        </row>
        <row r="1200">
          <cell r="A1200" t="str">
            <v>京都府相楽郡和束町</v>
          </cell>
          <cell r="B1200" t="str">
            <v>263656</v>
          </cell>
          <cell r="C1200" t="str">
            <v>京都府</v>
          </cell>
          <cell r="D1200" t="str">
            <v>相楽郡</v>
          </cell>
          <cell r="E1200" t="str">
            <v>和束町</v>
          </cell>
        </row>
        <row r="1201">
          <cell r="A1201" t="str">
            <v>京都府相楽郡精華町</v>
          </cell>
          <cell r="B1201" t="str">
            <v>263664</v>
          </cell>
          <cell r="C1201" t="str">
            <v>京都府</v>
          </cell>
          <cell r="D1201" t="str">
            <v>相楽郡</v>
          </cell>
          <cell r="E1201" t="str">
            <v>精華町</v>
          </cell>
        </row>
        <row r="1202">
          <cell r="A1202" t="str">
            <v>京都府相楽郡南山城村</v>
          </cell>
          <cell r="B1202" t="str">
            <v>263672</v>
          </cell>
          <cell r="C1202" t="str">
            <v>京都府</v>
          </cell>
          <cell r="D1202" t="str">
            <v>相楽郡</v>
          </cell>
          <cell r="E1202" t="str">
            <v>南山城村</v>
          </cell>
        </row>
        <row r="1203">
          <cell r="A1203" t="str">
            <v>京都府船井郡京丹波町</v>
          </cell>
          <cell r="B1203" t="str">
            <v>264075</v>
          </cell>
          <cell r="C1203" t="str">
            <v>京都府</v>
          </cell>
          <cell r="D1203" t="str">
            <v>船井郡</v>
          </cell>
          <cell r="E1203" t="str">
            <v>京丹波町</v>
          </cell>
        </row>
        <row r="1204">
          <cell r="A1204" t="str">
            <v>京都府与謝郡伊根町</v>
          </cell>
          <cell r="B1204" t="str">
            <v>264636</v>
          </cell>
          <cell r="C1204" t="str">
            <v>京都府</v>
          </cell>
          <cell r="D1204" t="str">
            <v>与謝郡</v>
          </cell>
          <cell r="E1204" t="str">
            <v>伊根町</v>
          </cell>
        </row>
        <row r="1205">
          <cell r="A1205" t="str">
            <v>京都府与謝郡与謝野町</v>
          </cell>
          <cell r="B1205" t="str">
            <v>264652</v>
          </cell>
          <cell r="C1205" t="str">
            <v>京都府</v>
          </cell>
          <cell r="D1205" t="str">
            <v>与謝郡</v>
          </cell>
          <cell r="E1205" t="str">
            <v>与謝野町</v>
          </cell>
        </row>
        <row r="1206">
          <cell r="A1206" t="str">
            <v>大阪府大阪市都島区</v>
          </cell>
          <cell r="B1206" t="str">
            <v>271021</v>
          </cell>
          <cell r="C1206" t="str">
            <v>大阪府</v>
          </cell>
          <cell r="D1206" t="str">
            <v>大阪市</v>
          </cell>
          <cell r="E1206" t="str">
            <v>都島区</v>
          </cell>
        </row>
        <row r="1207">
          <cell r="A1207" t="str">
            <v>大阪府大阪市福島区</v>
          </cell>
          <cell r="B1207" t="str">
            <v>271039</v>
          </cell>
          <cell r="C1207" t="str">
            <v>大阪府</v>
          </cell>
          <cell r="D1207" t="str">
            <v>大阪市</v>
          </cell>
          <cell r="E1207" t="str">
            <v>福島区</v>
          </cell>
        </row>
        <row r="1208">
          <cell r="A1208" t="str">
            <v>大阪府大阪市此花区</v>
          </cell>
          <cell r="B1208" t="str">
            <v>271047</v>
          </cell>
          <cell r="C1208" t="str">
            <v>大阪府</v>
          </cell>
          <cell r="D1208" t="str">
            <v>大阪市</v>
          </cell>
          <cell r="E1208" t="str">
            <v>此花区</v>
          </cell>
        </row>
        <row r="1209">
          <cell r="A1209" t="str">
            <v>大阪府大阪市西区</v>
          </cell>
          <cell r="B1209" t="str">
            <v>271063</v>
          </cell>
          <cell r="C1209" t="str">
            <v>大阪府</v>
          </cell>
          <cell r="D1209" t="str">
            <v>大阪市</v>
          </cell>
          <cell r="E1209" t="str">
            <v>西区</v>
          </cell>
        </row>
        <row r="1210">
          <cell r="A1210" t="str">
            <v>大阪府大阪市港区</v>
          </cell>
          <cell r="B1210" t="str">
            <v>271071</v>
          </cell>
          <cell r="C1210" t="str">
            <v>大阪府</v>
          </cell>
          <cell r="D1210" t="str">
            <v>大阪市</v>
          </cell>
          <cell r="E1210" t="str">
            <v>港区</v>
          </cell>
        </row>
        <row r="1211">
          <cell r="A1211" t="str">
            <v>大阪府大阪市大正区</v>
          </cell>
          <cell r="B1211" t="str">
            <v>271080</v>
          </cell>
          <cell r="C1211" t="str">
            <v>大阪府</v>
          </cell>
          <cell r="D1211" t="str">
            <v>大阪市</v>
          </cell>
          <cell r="E1211" t="str">
            <v>大正区</v>
          </cell>
        </row>
        <row r="1212">
          <cell r="A1212" t="str">
            <v>大阪府大阪市天王寺区</v>
          </cell>
          <cell r="B1212" t="str">
            <v>271098</v>
          </cell>
          <cell r="C1212" t="str">
            <v>大阪府</v>
          </cell>
          <cell r="D1212" t="str">
            <v>大阪市</v>
          </cell>
          <cell r="E1212" t="str">
            <v>天王寺区</v>
          </cell>
        </row>
        <row r="1213">
          <cell r="A1213" t="str">
            <v>大阪府大阪市浪速区</v>
          </cell>
          <cell r="B1213" t="str">
            <v>271110</v>
          </cell>
          <cell r="C1213" t="str">
            <v>大阪府</v>
          </cell>
          <cell r="D1213" t="str">
            <v>大阪市</v>
          </cell>
          <cell r="E1213" t="str">
            <v>浪速区</v>
          </cell>
        </row>
        <row r="1214">
          <cell r="A1214" t="str">
            <v>大阪府大阪市西淀川区</v>
          </cell>
          <cell r="B1214" t="str">
            <v>271136</v>
          </cell>
          <cell r="C1214" t="str">
            <v>大阪府</v>
          </cell>
          <cell r="D1214" t="str">
            <v>大阪市</v>
          </cell>
          <cell r="E1214" t="str">
            <v>西淀川区</v>
          </cell>
        </row>
        <row r="1215">
          <cell r="A1215" t="str">
            <v>大阪府大阪市東淀川区</v>
          </cell>
          <cell r="B1215" t="str">
            <v>271144</v>
          </cell>
          <cell r="C1215" t="str">
            <v>大阪府</v>
          </cell>
          <cell r="D1215" t="str">
            <v>大阪市</v>
          </cell>
          <cell r="E1215" t="str">
            <v>東淀川区</v>
          </cell>
        </row>
        <row r="1216">
          <cell r="A1216" t="str">
            <v>大阪府大阪市東成区</v>
          </cell>
          <cell r="B1216" t="str">
            <v>271152</v>
          </cell>
          <cell r="C1216" t="str">
            <v>大阪府</v>
          </cell>
          <cell r="D1216" t="str">
            <v>大阪市</v>
          </cell>
          <cell r="E1216" t="str">
            <v>東成区</v>
          </cell>
        </row>
        <row r="1217">
          <cell r="A1217" t="str">
            <v>大阪府大阪市生野区</v>
          </cell>
          <cell r="B1217" t="str">
            <v>271161</v>
          </cell>
          <cell r="C1217" t="str">
            <v>大阪府</v>
          </cell>
          <cell r="D1217" t="str">
            <v>大阪市</v>
          </cell>
          <cell r="E1217" t="str">
            <v>生野区</v>
          </cell>
        </row>
        <row r="1218">
          <cell r="A1218" t="str">
            <v>大阪府大阪市旭区</v>
          </cell>
          <cell r="B1218" t="str">
            <v>271179</v>
          </cell>
          <cell r="C1218" t="str">
            <v>大阪府</v>
          </cell>
          <cell r="D1218" t="str">
            <v>大阪市</v>
          </cell>
          <cell r="E1218" t="str">
            <v>旭区</v>
          </cell>
        </row>
        <row r="1219">
          <cell r="A1219" t="str">
            <v>大阪府大阪市城東区</v>
          </cell>
          <cell r="B1219" t="str">
            <v>271187</v>
          </cell>
          <cell r="C1219" t="str">
            <v>大阪府</v>
          </cell>
          <cell r="D1219" t="str">
            <v>大阪市</v>
          </cell>
          <cell r="E1219" t="str">
            <v>城東区</v>
          </cell>
        </row>
        <row r="1220">
          <cell r="A1220" t="str">
            <v>大阪府大阪市阿倍野区</v>
          </cell>
          <cell r="B1220" t="str">
            <v>271195</v>
          </cell>
          <cell r="C1220" t="str">
            <v>大阪府</v>
          </cell>
          <cell r="D1220" t="str">
            <v>大阪市</v>
          </cell>
          <cell r="E1220" t="str">
            <v>阿倍野区</v>
          </cell>
        </row>
        <row r="1221">
          <cell r="A1221" t="str">
            <v>大阪府大阪市住吉区</v>
          </cell>
          <cell r="B1221" t="str">
            <v>271209</v>
          </cell>
          <cell r="C1221" t="str">
            <v>大阪府</v>
          </cell>
          <cell r="D1221" t="str">
            <v>大阪市</v>
          </cell>
          <cell r="E1221" t="str">
            <v>住吉区</v>
          </cell>
        </row>
        <row r="1222">
          <cell r="A1222" t="str">
            <v>大阪府大阪市東住吉区</v>
          </cell>
          <cell r="B1222" t="str">
            <v>271217</v>
          </cell>
          <cell r="C1222" t="str">
            <v>大阪府</v>
          </cell>
          <cell r="D1222" t="str">
            <v>大阪市</v>
          </cell>
          <cell r="E1222" t="str">
            <v>東住吉区</v>
          </cell>
        </row>
        <row r="1223">
          <cell r="A1223" t="str">
            <v>大阪府大阪市西成区</v>
          </cell>
          <cell r="B1223" t="str">
            <v>271225</v>
          </cell>
          <cell r="C1223" t="str">
            <v>大阪府</v>
          </cell>
          <cell r="D1223" t="str">
            <v>大阪市</v>
          </cell>
          <cell r="E1223" t="str">
            <v>西成区</v>
          </cell>
        </row>
        <row r="1224">
          <cell r="A1224" t="str">
            <v>大阪府大阪市淀川区</v>
          </cell>
          <cell r="B1224" t="str">
            <v>271233</v>
          </cell>
          <cell r="C1224" t="str">
            <v>大阪府</v>
          </cell>
          <cell r="D1224" t="str">
            <v>大阪市</v>
          </cell>
          <cell r="E1224" t="str">
            <v>淀川区</v>
          </cell>
        </row>
        <row r="1225">
          <cell r="A1225" t="str">
            <v>大阪府大阪市鶴見区</v>
          </cell>
          <cell r="B1225" t="str">
            <v>271241</v>
          </cell>
          <cell r="C1225" t="str">
            <v>大阪府</v>
          </cell>
          <cell r="D1225" t="str">
            <v>大阪市</v>
          </cell>
          <cell r="E1225" t="str">
            <v>鶴見区</v>
          </cell>
        </row>
        <row r="1226">
          <cell r="A1226" t="str">
            <v>大阪府大阪市住之江区</v>
          </cell>
          <cell r="B1226" t="str">
            <v>271250</v>
          </cell>
          <cell r="C1226" t="str">
            <v>大阪府</v>
          </cell>
          <cell r="D1226" t="str">
            <v>大阪市</v>
          </cell>
          <cell r="E1226" t="str">
            <v>住之江区</v>
          </cell>
        </row>
        <row r="1227">
          <cell r="A1227" t="str">
            <v>大阪府大阪市平野区</v>
          </cell>
          <cell r="B1227" t="str">
            <v>271268</v>
          </cell>
          <cell r="C1227" t="str">
            <v>大阪府</v>
          </cell>
          <cell r="D1227" t="str">
            <v>大阪市</v>
          </cell>
          <cell r="E1227" t="str">
            <v>平野区</v>
          </cell>
        </row>
        <row r="1228">
          <cell r="A1228" t="str">
            <v>大阪府大阪市北区</v>
          </cell>
          <cell r="B1228" t="str">
            <v>271276</v>
          </cell>
          <cell r="C1228" t="str">
            <v>大阪府</v>
          </cell>
          <cell r="D1228" t="str">
            <v>大阪市</v>
          </cell>
          <cell r="E1228" t="str">
            <v>北区</v>
          </cell>
        </row>
        <row r="1229">
          <cell r="A1229" t="str">
            <v>大阪府大阪市中央区</v>
          </cell>
          <cell r="B1229" t="str">
            <v>271284</v>
          </cell>
          <cell r="C1229" t="str">
            <v>大阪府</v>
          </cell>
          <cell r="D1229" t="str">
            <v>大阪市</v>
          </cell>
          <cell r="E1229" t="str">
            <v>中央区</v>
          </cell>
        </row>
        <row r="1230">
          <cell r="A1230" t="str">
            <v>大阪府堺市堺区</v>
          </cell>
          <cell r="B1230" t="str">
            <v>271411</v>
          </cell>
          <cell r="C1230" t="str">
            <v>大阪府</v>
          </cell>
          <cell r="D1230" t="str">
            <v>堺市</v>
          </cell>
          <cell r="E1230" t="str">
            <v>堺区</v>
          </cell>
        </row>
        <row r="1231">
          <cell r="A1231" t="str">
            <v>大阪府堺市中区</v>
          </cell>
          <cell r="B1231" t="str">
            <v>271420</v>
          </cell>
          <cell r="C1231" t="str">
            <v>大阪府</v>
          </cell>
          <cell r="D1231" t="str">
            <v>堺市</v>
          </cell>
          <cell r="E1231" t="str">
            <v>中区</v>
          </cell>
        </row>
        <row r="1232">
          <cell r="A1232" t="str">
            <v>大阪府堺市東区</v>
          </cell>
          <cell r="B1232" t="str">
            <v>271438</v>
          </cell>
          <cell r="C1232" t="str">
            <v>大阪府</v>
          </cell>
          <cell r="D1232" t="str">
            <v>堺市</v>
          </cell>
          <cell r="E1232" t="str">
            <v>東区</v>
          </cell>
        </row>
        <row r="1233">
          <cell r="A1233" t="str">
            <v>大阪府堺市西区</v>
          </cell>
          <cell r="B1233" t="str">
            <v>271446</v>
          </cell>
          <cell r="C1233" t="str">
            <v>大阪府</v>
          </cell>
          <cell r="D1233" t="str">
            <v>堺市</v>
          </cell>
          <cell r="E1233" t="str">
            <v>西区</v>
          </cell>
        </row>
        <row r="1234">
          <cell r="A1234" t="str">
            <v>大阪府堺市南区</v>
          </cell>
          <cell r="B1234" t="str">
            <v>271454</v>
          </cell>
          <cell r="C1234" t="str">
            <v>大阪府</v>
          </cell>
          <cell r="D1234" t="str">
            <v>堺市</v>
          </cell>
          <cell r="E1234" t="str">
            <v>南区</v>
          </cell>
        </row>
        <row r="1235">
          <cell r="A1235" t="str">
            <v>大阪府堺市北区</v>
          </cell>
          <cell r="B1235" t="str">
            <v>271462</v>
          </cell>
          <cell r="C1235" t="str">
            <v>大阪府</v>
          </cell>
          <cell r="D1235" t="str">
            <v>堺市</v>
          </cell>
          <cell r="E1235" t="str">
            <v>北区</v>
          </cell>
        </row>
        <row r="1236">
          <cell r="A1236" t="str">
            <v>大阪府堺市美原区</v>
          </cell>
          <cell r="B1236" t="str">
            <v>271471</v>
          </cell>
          <cell r="C1236" t="str">
            <v>大阪府</v>
          </cell>
          <cell r="D1236" t="str">
            <v>堺市</v>
          </cell>
          <cell r="E1236" t="str">
            <v>美原区</v>
          </cell>
        </row>
        <row r="1237">
          <cell r="A1237" t="str">
            <v>大阪府岸和田市</v>
          </cell>
          <cell r="B1237" t="str">
            <v>272027</v>
          </cell>
          <cell r="C1237" t="str">
            <v>大阪府</v>
          </cell>
          <cell r="D1237" t="str">
            <v>岸和田市</v>
          </cell>
        </row>
        <row r="1238">
          <cell r="A1238" t="str">
            <v>大阪府豊中市</v>
          </cell>
          <cell r="B1238" t="str">
            <v>272035</v>
          </cell>
          <cell r="C1238" t="str">
            <v>大阪府</v>
          </cell>
          <cell r="D1238" t="str">
            <v>豊中市</v>
          </cell>
        </row>
        <row r="1239">
          <cell r="A1239" t="str">
            <v>大阪府池田市</v>
          </cell>
          <cell r="B1239" t="str">
            <v>272043</v>
          </cell>
          <cell r="C1239" t="str">
            <v>大阪府</v>
          </cell>
          <cell r="D1239" t="str">
            <v>池田市</v>
          </cell>
        </row>
        <row r="1240">
          <cell r="A1240" t="str">
            <v>大阪府吹田市</v>
          </cell>
          <cell r="B1240" t="str">
            <v>272051</v>
          </cell>
          <cell r="C1240" t="str">
            <v>大阪府</v>
          </cell>
          <cell r="D1240" t="str">
            <v>吹田市</v>
          </cell>
        </row>
        <row r="1241">
          <cell r="A1241" t="str">
            <v>大阪府泉大津市</v>
          </cell>
          <cell r="B1241" t="str">
            <v>272060</v>
          </cell>
          <cell r="C1241" t="str">
            <v>大阪府</v>
          </cell>
          <cell r="D1241" t="str">
            <v>泉大津市</v>
          </cell>
        </row>
        <row r="1242">
          <cell r="A1242" t="str">
            <v>大阪府高槻市</v>
          </cell>
          <cell r="B1242" t="str">
            <v>272078</v>
          </cell>
          <cell r="C1242" t="str">
            <v>大阪府</v>
          </cell>
          <cell r="D1242" t="str">
            <v>高槻市</v>
          </cell>
        </row>
        <row r="1243">
          <cell r="A1243" t="str">
            <v>大阪府貝塚市</v>
          </cell>
          <cell r="B1243" t="str">
            <v>272086</v>
          </cell>
          <cell r="C1243" t="str">
            <v>大阪府</v>
          </cell>
          <cell r="D1243" t="str">
            <v>貝塚市</v>
          </cell>
        </row>
        <row r="1244">
          <cell r="A1244" t="str">
            <v>大阪府守口市</v>
          </cell>
          <cell r="B1244" t="str">
            <v>272094</v>
          </cell>
          <cell r="C1244" t="str">
            <v>大阪府</v>
          </cell>
          <cell r="D1244" t="str">
            <v>守口市</v>
          </cell>
        </row>
        <row r="1245">
          <cell r="A1245" t="str">
            <v>大阪府枚方市</v>
          </cell>
          <cell r="B1245" t="str">
            <v>272108</v>
          </cell>
          <cell r="C1245" t="str">
            <v>大阪府</v>
          </cell>
          <cell r="D1245" t="str">
            <v>枚方市</v>
          </cell>
        </row>
        <row r="1246">
          <cell r="A1246" t="str">
            <v>大阪府茨木市</v>
          </cell>
          <cell r="B1246" t="str">
            <v>272116</v>
          </cell>
          <cell r="C1246" t="str">
            <v>大阪府</v>
          </cell>
          <cell r="D1246" t="str">
            <v>茨木市</v>
          </cell>
        </row>
        <row r="1247">
          <cell r="A1247" t="str">
            <v>大阪府八尾市</v>
          </cell>
          <cell r="B1247" t="str">
            <v>272124</v>
          </cell>
          <cell r="C1247" t="str">
            <v>大阪府</v>
          </cell>
          <cell r="D1247" t="str">
            <v>八尾市</v>
          </cell>
        </row>
        <row r="1248">
          <cell r="A1248" t="str">
            <v>大阪府泉佐野市</v>
          </cell>
          <cell r="B1248" t="str">
            <v>272132</v>
          </cell>
          <cell r="C1248" t="str">
            <v>大阪府</v>
          </cell>
          <cell r="D1248" t="str">
            <v>泉佐野市</v>
          </cell>
        </row>
        <row r="1249">
          <cell r="A1249" t="str">
            <v>大阪府富田林市</v>
          </cell>
          <cell r="B1249" t="str">
            <v>272141</v>
          </cell>
          <cell r="C1249" t="str">
            <v>大阪府</v>
          </cell>
          <cell r="D1249" t="str">
            <v>富田林市</v>
          </cell>
        </row>
        <row r="1250">
          <cell r="A1250" t="str">
            <v>大阪府寝屋川市</v>
          </cell>
          <cell r="B1250" t="str">
            <v>272159</v>
          </cell>
          <cell r="C1250" t="str">
            <v>大阪府</v>
          </cell>
          <cell r="D1250" t="str">
            <v>寝屋川市</v>
          </cell>
        </row>
        <row r="1251">
          <cell r="A1251" t="str">
            <v>大阪府河内長野市</v>
          </cell>
          <cell r="B1251" t="str">
            <v>272167</v>
          </cell>
          <cell r="C1251" t="str">
            <v>大阪府</v>
          </cell>
          <cell r="D1251" t="str">
            <v>河内長野市</v>
          </cell>
        </row>
        <row r="1252">
          <cell r="A1252" t="str">
            <v>大阪府松原市</v>
          </cell>
          <cell r="B1252" t="str">
            <v>272175</v>
          </cell>
          <cell r="C1252" t="str">
            <v>大阪府</v>
          </cell>
          <cell r="D1252" t="str">
            <v>松原市</v>
          </cell>
        </row>
        <row r="1253">
          <cell r="A1253" t="str">
            <v>大阪府大東市</v>
          </cell>
          <cell r="B1253" t="str">
            <v>272183</v>
          </cell>
          <cell r="C1253" t="str">
            <v>大阪府</v>
          </cell>
          <cell r="D1253" t="str">
            <v>大東市</v>
          </cell>
        </row>
        <row r="1254">
          <cell r="A1254" t="str">
            <v>大阪府和泉市</v>
          </cell>
          <cell r="B1254" t="str">
            <v>272191</v>
          </cell>
          <cell r="C1254" t="str">
            <v>大阪府</v>
          </cell>
          <cell r="D1254" t="str">
            <v>和泉市</v>
          </cell>
        </row>
        <row r="1255">
          <cell r="A1255" t="str">
            <v>大阪府箕面市</v>
          </cell>
          <cell r="B1255" t="str">
            <v>272205</v>
          </cell>
          <cell r="C1255" t="str">
            <v>大阪府</v>
          </cell>
          <cell r="D1255" t="str">
            <v>箕面市</v>
          </cell>
        </row>
        <row r="1256">
          <cell r="A1256" t="str">
            <v>大阪府柏原市</v>
          </cell>
          <cell r="B1256" t="str">
            <v>272213</v>
          </cell>
          <cell r="C1256" t="str">
            <v>大阪府</v>
          </cell>
          <cell r="D1256" t="str">
            <v>柏原市</v>
          </cell>
        </row>
        <row r="1257">
          <cell r="A1257" t="str">
            <v>大阪府羽曳野市</v>
          </cell>
          <cell r="B1257" t="str">
            <v>272221</v>
          </cell>
          <cell r="C1257" t="str">
            <v>大阪府</v>
          </cell>
          <cell r="D1257" t="str">
            <v>羽曳野市</v>
          </cell>
        </row>
        <row r="1258">
          <cell r="A1258" t="str">
            <v>大阪府門真市</v>
          </cell>
          <cell r="B1258" t="str">
            <v>272230</v>
          </cell>
          <cell r="C1258" t="str">
            <v>大阪府</v>
          </cell>
          <cell r="D1258" t="str">
            <v>門真市</v>
          </cell>
        </row>
        <row r="1259">
          <cell r="A1259" t="str">
            <v>大阪府摂津市</v>
          </cell>
          <cell r="B1259" t="str">
            <v>272248</v>
          </cell>
          <cell r="C1259" t="str">
            <v>大阪府</v>
          </cell>
          <cell r="D1259" t="str">
            <v>摂津市</v>
          </cell>
        </row>
        <row r="1260">
          <cell r="A1260" t="str">
            <v>大阪府高石市</v>
          </cell>
          <cell r="B1260" t="str">
            <v>272256</v>
          </cell>
          <cell r="C1260" t="str">
            <v>大阪府</v>
          </cell>
          <cell r="D1260" t="str">
            <v>高石市</v>
          </cell>
        </row>
        <row r="1261">
          <cell r="A1261" t="str">
            <v>大阪府藤井寺市</v>
          </cell>
          <cell r="B1261" t="str">
            <v>272264</v>
          </cell>
          <cell r="C1261" t="str">
            <v>大阪府</v>
          </cell>
          <cell r="D1261" t="str">
            <v>藤井寺市</v>
          </cell>
        </row>
        <row r="1262">
          <cell r="A1262" t="str">
            <v>大阪府東大阪市</v>
          </cell>
          <cell r="B1262" t="str">
            <v>272272</v>
          </cell>
          <cell r="C1262" t="str">
            <v>大阪府</v>
          </cell>
          <cell r="D1262" t="str">
            <v>東大阪市</v>
          </cell>
        </row>
        <row r="1263">
          <cell r="A1263" t="str">
            <v>大阪府泉南市</v>
          </cell>
          <cell r="B1263" t="str">
            <v>272281</v>
          </cell>
          <cell r="C1263" t="str">
            <v>大阪府</v>
          </cell>
          <cell r="D1263" t="str">
            <v>泉南市</v>
          </cell>
        </row>
        <row r="1264">
          <cell r="A1264" t="str">
            <v>大阪府四條畷市</v>
          </cell>
          <cell r="B1264" t="str">
            <v>272299</v>
          </cell>
          <cell r="C1264" t="str">
            <v>大阪府</v>
          </cell>
          <cell r="D1264" t="str">
            <v>四條畷市</v>
          </cell>
        </row>
        <row r="1265">
          <cell r="A1265" t="str">
            <v>大阪府交野市</v>
          </cell>
          <cell r="B1265" t="str">
            <v>272302</v>
          </cell>
          <cell r="C1265" t="str">
            <v>大阪府</v>
          </cell>
          <cell r="D1265" t="str">
            <v>交野市</v>
          </cell>
        </row>
        <row r="1266">
          <cell r="A1266" t="str">
            <v>大阪府大阪狭山市</v>
          </cell>
          <cell r="B1266" t="str">
            <v>272311</v>
          </cell>
          <cell r="C1266" t="str">
            <v>大阪府</v>
          </cell>
          <cell r="D1266" t="str">
            <v>大阪狭山市</v>
          </cell>
        </row>
        <row r="1267">
          <cell r="A1267" t="str">
            <v>大阪府阪南市</v>
          </cell>
          <cell r="B1267" t="str">
            <v>272329</v>
          </cell>
          <cell r="C1267" t="str">
            <v>大阪府</v>
          </cell>
          <cell r="D1267" t="str">
            <v>阪南市</v>
          </cell>
        </row>
        <row r="1268">
          <cell r="A1268" t="str">
            <v>大阪府三島郡島本町</v>
          </cell>
          <cell r="B1268" t="str">
            <v>273015</v>
          </cell>
          <cell r="C1268" t="str">
            <v>大阪府</v>
          </cell>
          <cell r="D1268" t="str">
            <v>三島郡</v>
          </cell>
          <cell r="E1268" t="str">
            <v>島本町</v>
          </cell>
        </row>
        <row r="1269">
          <cell r="A1269" t="str">
            <v>大阪府豊能郡豊能町</v>
          </cell>
          <cell r="B1269" t="str">
            <v>273210</v>
          </cell>
          <cell r="C1269" t="str">
            <v>大阪府</v>
          </cell>
          <cell r="D1269" t="str">
            <v>豊能郡</v>
          </cell>
          <cell r="E1269" t="str">
            <v>豊能町</v>
          </cell>
        </row>
        <row r="1270">
          <cell r="A1270" t="str">
            <v>大阪府豊能郡能勢町</v>
          </cell>
          <cell r="B1270" t="str">
            <v>273228</v>
          </cell>
          <cell r="C1270" t="str">
            <v>大阪府</v>
          </cell>
          <cell r="D1270" t="str">
            <v>豊能郡</v>
          </cell>
          <cell r="E1270" t="str">
            <v>能勢町</v>
          </cell>
        </row>
        <row r="1271">
          <cell r="A1271" t="str">
            <v>大阪府泉北郡忠岡町</v>
          </cell>
          <cell r="B1271" t="str">
            <v>273414</v>
          </cell>
          <cell r="C1271" t="str">
            <v>大阪府</v>
          </cell>
          <cell r="D1271" t="str">
            <v>泉北郡</v>
          </cell>
          <cell r="E1271" t="str">
            <v>忠岡町</v>
          </cell>
        </row>
        <row r="1272">
          <cell r="A1272" t="str">
            <v>大阪府泉南郡熊取町</v>
          </cell>
          <cell r="B1272" t="str">
            <v>273619</v>
          </cell>
          <cell r="C1272" t="str">
            <v>大阪府</v>
          </cell>
          <cell r="D1272" t="str">
            <v>泉南郡</v>
          </cell>
          <cell r="E1272" t="str">
            <v>熊取町</v>
          </cell>
        </row>
        <row r="1273">
          <cell r="A1273" t="str">
            <v>大阪府泉南郡田尻町</v>
          </cell>
          <cell r="B1273" t="str">
            <v>273627</v>
          </cell>
          <cell r="C1273" t="str">
            <v>大阪府</v>
          </cell>
          <cell r="D1273" t="str">
            <v>泉南郡</v>
          </cell>
          <cell r="E1273" t="str">
            <v>田尻町</v>
          </cell>
        </row>
        <row r="1274">
          <cell r="A1274" t="str">
            <v>大阪府泉南郡岬町</v>
          </cell>
          <cell r="B1274" t="str">
            <v>273660</v>
          </cell>
          <cell r="C1274" t="str">
            <v>大阪府</v>
          </cell>
          <cell r="D1274" t="str">
            <v>泉南郡</v>
          </cell>
          <cell r="E1274" t="str">
            <v>岬町</v>
          </cell>
        </row>
        <row r="1275">
          <cell r="A1275" t="str">
            <v>大阪府南河内郡太子町</v>
          </cell>
          <cell r="B1275" t="str">
            <v>273813</v>
          </cell>
          <cell r="C1275" t="str">
            <v>大阪府</v>
          </cell>
          <cell r="D1275" t="str">
            <v>南河内郡</v>
          </cell>
          <cell r="E1275" t="str">
            <v>太子町</v>
          </cell>
        </row>
        <row r="1276">
          <cell r="A1276" t="str">
            <v>大阪府南河内郡河南町</v>
          </cell>
          <cell r="B1276" t="str">
            <v>273821</v>
          </cell>
          <cell r="C1276" t="str">
            <v>大阪府</v>
          </cell>
          <cell r="D1276" t="str">
            <v>南河内郡</v>
          </cell>
          <cell r="E1276" t="str">
            <v>河南町</v>
          </cell>
        </row>
        <row r="1277">
          <cell r="A1277" t="str">
            <v>大阪府南河内郡千早赤阪村</v>
          </cell>
          <cell r="B1277" t="str">
            <v>273830</v>
          </cell>
          <cell r="C1277" t="str">
            <v>大阪府</v>
          </cell>
          <cell r="D1277" t="str">
            <v>南河内郡</v>
          </cell>
          <cell r="E1277" t="str">
            <v>千早赤阪村</v>
          </cell>
        </row>
        <row r="1278">
          <cell r="A1278" t="str">
            <v>兵庫県神戸市東灘区</v>
          </cell>
          <cell r="B1278" t="str">
            <v>281018</v>
          </cell>
          <cell r="C1278" t="str">
            <v>兵庫県</v>
          </cell>
          <cell r="D1278" t="str">
            <v>神戸市</v>
          </cell>
          <cell r="E1278" t="str">
            <v>東灘区</v>
          </cell>
        </row>
        <row r="1279">
          <cell r="A1279" t="str">
            <v>兵庫県神戸市灘区</v>
          </cell>
          <cell r="B1279" t="str">
            <v>281026</v>
          </cell>
          <cell r="C1279" t="str">
            <v>兵庫県</v>
          </cell>
          <cell r="D1279" t="str">
            <v>神戸市</v>
          </cell>
          <cell r="E1279" t="str">
            <v>灘区</v>
          </cell>
        </row>
        <row r="1280">
          <cell r="A1280" t="str">
            <v>兵庫県神戸市兵庫区</v>
          </cell>
          <cell r="B1280" t="str">
            <v>281051</v>
          </cell>
          <cell r="C1280" t="str">
            <v>兵庫県</v>
          </cell>
          <cell r="D1280" t="str">
            <v>神戸市</v>
          </cell>
          <cell r="E1280" t="str">
            <v>兵庫区</v>
          </cell>
        </row>
        <row r="1281">
          <cell r="A1281" t="str">
            <v>兵庫県神戸市長田区</v>
          </cell>
          <cell r="B1281" t="str">
            <v>281069</v>
          </cell>
          <cell r="C1281" t="str">
            <v>兵庫県</v>
          </cell>
          <cell r="D1281" t="str">
            <v>神戸市</v>
          </cell>
          <cell r="E1281" t="str">
            <v>長田区</v>
          </cell>
        </row>
        <row r="1282">
          <cell r="A1282" t="str">
            <v>兵庫県神戸市須磨区</v>
          </cell>
          <cell r="B1282" t="str">
            <v>281077</v>
          </cell>
          <cell r="C1282" t="str">
            <v>兵庫県</v>
          </cell>
          <cell r="D1282" t="str">
            <v>神戸市</v>
          </cell>
          <cell r="E1282" t="str">
            <v>須磨区</v>
          </cell>
        </row>
        <row r="1283">
          <cell r="A1283" t="str">
            <v>兵庫県神戸市垂水区</v>
          </cell>
          <cell r="B1283" t="str">
            <v>281085</v>
          </cell>
          <cell r="C1283" t="str">
            <v>兵庫県</v>
          </cell>
          <cell r="D1283" t="str">
            <v>神戸市</v>
          </cell>
          <cell r="E1283" t="str">
            <v>垂水区</v>
          </cell>
        </row>
        <row r="1284">
          <cell r="A1284" t="str">
            <v>兵庫県神戸市北区</v>
          </cell>
          <cell r="B1284" t="str">
            <v>281093</v>
          </cell>
          <cell r="C1284" t="str">
            <v>兵庫県</v>
          </cell>
          <cell r="D1284" t="str">
            <v>神戸市</v>
          </cell>
          <cell r="E1284" t="str">
            <v>北区</v>
          </cell>
        </row>
        <row r="1285">
          <cell r="A1285" t="str">
            <v>兵庫県神戸市中央区</v>
          </cell>
          <cell r="B1285" t="str">
            <v>281107</v>
          </cell>
          <cell r="C1285" t="str">
            <v>兵庫県</v>
          </cell>
          <cell r="D1285" t="str">
            <v>神戸市</v>
          </cell>
          <cell r="E1285" t="str">
            <v>中央区</v>
          </cell>
        </row>
        <row r="1286">
          <cell r="A1286" t="str">
            <v>兵庫県神戸市西区</v>
          </cell>
          <cell r="B1286" t="str">
            <v>281115</v>
          </cell>
          <cell r="C1286" t="str">
            <v>兵庫県</v>
          </cell>
          <cell r="D1286" t="str">
            <v>神戸市</v>
          </cell>
          <cell r="E1286" t="str">
            <v>西区</v>
          </cell>
        </row>
        <row r="1287">
          <cell r="A1287" t="str">
            <v>兵庫県姫路市</v>
          </cell>
          <cell r="B1287" t="str">
            <v>282014</v>
          </cell>
          <cell r="C1287" t="str">
            <v>兵庫県</v>
          </cell>
          <cell r="D1287" t="str">
            <v>姫路市</v>
          </cell>
        </row>
        <row r="1288">
          <cell r="A1288" t="str">
            <v>兵庫県尼崎市</v>
          </cell>
          <cell r="B1288" t="str">
            <v>282022</v>
          </cell>
          <cell r="C1288" t="str">
            <v>兵庫県</v>
          </cell>
          <cell r="D1288" t="str">
            <v>尼崎市</v>
          </cell>
        </row>
        <row r="1289">
          <cell r="A1289" t="str">
            <v>兵庫県明石市</v>
          </cell>
          <cell r="B1289" t="str">
            <v>282031</v>
          </cell>
          <cell r="C1289" t="str">
            <v>兵庫県</v>
          </cell>
          <cell r="D1289" t="str">
            <v>明石市</v>
          </cell>
        </row>
        <row r="1290">
          <cell r="A1290" t="str">
            <v>兵庫県西宮市</v>
          </cell>
          <cell r="B1290" t="str">
            <v>282049</v>
          </cell>
          <cell r="C1290" t="str">
            <v>兵庫県</v>
          </cell>
          <cell r="D1290" t="str">
            <v>西宮市</v>
          </cell>
        </row>
        <row r="1291">
          <cell r="A1291" t="str">
            <v>兵庫県洲本市</v>
          </cell>
          <cell r="B1291" t="str">
            <v>282057</v>
          </cell>
          <cell r="C1291" t="str">
            <v>兵庫県</v>
          </cell>
          <cell r="D1291" t="str">
            <v>洲本市</v>
          </cell>
        </row>
        <row r="1292">
          <cell r="A1292" t="str">
            <v>兵庫県芦屋市</v>
          </cell>
          <cell r="B1292" t="str">
            <v>282065</v>
          </cell>
          <cell r="C1292" t="str">
            <v>兵庫県</v>
          </cell>
          <cell r="D1292" t="str">
            <v>芦屋市</v>
          </cell>
        </row>
        <row r="1293">
          <cell r="A1293" t="str">
            <v>兵庫県伊丹市</v>
          </cell>
          <cell r="B1293" t="str">
            <v>282073</v>
          </cell>
          <cell r="C1293" t="str">
            <v>兵庫県</v>
          </cell>
          <cell r="D1293" t="str">
            <v>伊丹市</v>
          </cell>
        </row>
        <row r="1294">
          <cell r="A1294" t="str">
            <v>兵庫県相生市</v>
          </cell>
          <cell r="B1294" t="str">
            <v>282081</v>
          </cell>
          <cell r="C1294" t="str">
            <v>兵庫県</v>
          </cell>
          <cell r="D1294" t="str">
            <v>相生市</v>
          </cell>
        </row>
        <row r="1295">
          <cell r="A1295" t="str">
            <v>兵庫県豊岡市</v>
          </cell>
          <cell r="B1295" t="str">
            <v>282090</v>
          </cell>
          <cell r="C1295" t="str">
            <v>兵庫県</v>
          </cell>
          <cell r="D1295" t="str">
            <v>豊岡市</v>
          </cell>
        </row>
        <row r="1296">
          <cell r="A1296" t="str">
            <v>兵庫県加古川市</v>
          </cell>
          <cell r="B1296" t="str">
            <v>282103</v>
          </cell>
          <cell r="C1296" t="str">
            <v>兵庫県</v>
          </cell>
          <cell r="D1296" t="str">
            <v>加古川市</v>
          </cell>
        </row>
        <row r="1297">
          <cell r="A1297" t="str">
            <v>兵庫県赤穂市</v>
          </cell>
          <cell r="B1297" t="str">
            <v>282120</v>
          </cell>
          <cell r="C1297" t="str">
            <v>兵庫県</v>
          </cell>
          <cell r="D1297" t="str">
            <v>赤穂市</v>
          </cell>
        </row>
        <row r="1298">
          <cell r="A1298" t="str">
            <v>兵庫県西脇市</v>
          </cell>
          <cell r="B1298" t="str">
            <v>282138</v>
          </cell>
          <cell r="C1298" t="str">
            <v>兵庫県</v>
          </cell>
          <cell r="D1298" t="str">
            <v>西脇市</v>
          </cell>
        </row>
        <row r="1299">
          <cell r="A1299" t="str">
            <v>兵庫県宝塚市</v>
          </cell>
          <cell r="B1299" t="str">
            <v>282146</v>
          </cell>
          <cell r="C1299" t="str">
            <v>兵庫県</v>
          </cell>
          <cell r="D1299" t="str">
            <v>宝塚市</v>
          </cell>
        </row>
        <row r="1300">
          <cell r="A1300" t="str">
            <v>兵庫県三木市</v>
          </cell>
          <cell r="B1300" t="str">
            <v>282154</v>
          </cell>
          <cell r="C1300" t="str">
            <v>兵庫県</v>
          </cell>
          <cell r="D1300" t="str">
            <v>三木市</v>
          </cell>
        </row>
        <row r="1301">
          <cell r="A1301" t="str">
            <v>兵庫県高砂市</v>
          </cell>
          <cell r="B1301" t="str">
            <v>282162</v>
          </cell>
          <cell r="C1301" t="str">
            <v>兵庫県</v>
          </cell>
          <cell r="D1301" t="str">
            <v>高砂市</v>
          </cell>
        </row>
        <row r="1302">
          <cell r="A1302" t="str">
            <v>兵庫県川西市</v>
          </cell>
          <cell r="B1302" t="str">
            <v>282171</v>
          </cell>
          <cell r="C1302" t="str">
            <v>兵庫県</v>
          </cell>
          <cell r="D1302" t="str">
            <v>川西市</v>
          </cell>
        </row>
        <row r="1303">
          <cell r="A1303" t="str">
            <v>兵庫県小野市</v>
          </cell>
          <cell r="B1303" t="str">
            <v>282189</v>
          </cell>
          <cell r="C1303" t="str">
            <v>兵庫県</v>
          </cell>
          <cell r="D1303" t="str">
            <v>小野市</v>
          </cell>
        </row>
        <row r="1304">
          <cell r="A1304" t="str">
            <v>兵庫県三田市</v>
          </cell>
          <cell r="B1304" t="str">
            <v>282197</v>
          </cell>
          <cell r="C1304" t="str">
            <v>兵庫県</v>
          </cell>
          <cell r="D1304" t="str">
            <v>三田市</v>
          </cell>
        </row>
        <row r="1305">
          <cell r="A1305" t="str">
            <v>兵庫県加西市</v>
          </cell>
          <cell r="B1305" t="str">
            <v>282201</v>
          </cell>
          <cell r="C1305" t="str">
            <v>兵庫県</v>
          </cell>
          <cell r="D1305" t="str">
            <v>加西市</v>
          </cell>
        </row>
        <row r="1306">
          <cell r="A1306" t="str">
            <v>兵庫県丹波篠山市</v>
          </cell>
          <cell r="B1306" t="str">
            <v>282219</v>
          </cell>
          <cell r="C1306" t="str">
            <v>兵庫県</v>
          </cell>
          <cell r="D1306" t="str">
            <v>丹波篠山市</v>
          </cell>
        </row>
        <row r="1307">
          <cell r="A1307" t="str">
            <v>兵庫県養父市</v>
          </cell>
          <cell r="B1307" t="str">
            <v>282227</v>
          </cell>
          <cell r="C1307" t="str">
            <v>兵庫県</v>
          </cell>
          <cell r="D1307" t="str">
            <v>養父市</v>
          </cell>
        </row>
        <row r="1308">
          <cell r="A1308" t="str">
            <v>兵庫県丹波市</v>
          </cell>
          <cell r="B1308" t="str">
            <v>282235</v>
          </cell>
          <cell r="C1308" t="str">
            <v>兵庫県</v>
          </cell>
          <cell r="D1308" t="str">
            <v>丹波市</v>
          </cell>
        </row>
        <row r="1309">
          <cell r="A1309" t="str">
            <v>兵庫県南あわじ市</v>
          </cell>
          <cell r="B1309" t="str">
            <v>282243</v>
          </cell>
          <cell r="C1309" t="str">
            <v>兵庫県</v>
          </cell>
          <cell r="D1309" t="str">
            <v>南あわじ市</v>
          </cell>
        </row>
        <row r="1310">
          <cell r="A1310" t="str">
            <v>兵庫県朝来市</v>
          </cell>
          <cell r="B1310" t="str">
            <v>282251</v>
          </cell>
          <cell r="C1310" t="str">
            <v>兵庫県</v>
          </cell>
          <cell r="D1310" t="str">
            <v>朝来市</v>
          </cell>
        </row>
        <row r="1311">
          <cell r="A1311" t="str">
            <v>兵庫県淡路市</v>
          </cell>
          <cell r="B1311" t="str">
            <v>282260</v>
          </cell>
          <cell r="C1311" t="str">
            <v>兵庫県</v>
          </cell>
          <cell r="D1311" t="str">
            <v>淡路市</v>
          </cell>
        </row>
        <row r="1312">
          <cell r="A1312" t="str">
            <v>兵庫県宍粟市</v>
          </cell>
          <cell r="B1312" t="str">
            <v>282278</v>
          </cell>
          <cell r="C1312" t="str">
            <v>兵庫県</v>
          </cell>
          <cell r="D1312" t="str">
            <v>宍粟市</v>
          </cell>
        </row>
        <row r="1313">
          <cell r="A1313" t="str">
            <v>兵庫県加東市</v>
          </cell>
          <cell r="B1313" t="str">
            <v>282286</v>
          </cell>
          <cell r="C1313" t="str">
            <v>兵庫県</v>
          </cell>
          <cell r="D1313" t="str">
            <v>加東市</v>
          </cell>
        </row>
        <row r="1314">
          <cell r="A1314" t="str">
            <v>兵庫県たつの市</v>
          </cell>
          <cell r="B1314" t="str">
            <v>282294</v>
          </cell>
          <cell r="C1314" t="str">
            <v>兵庫県</v>
          </cell>
          <cell r="D1314" t="str">
            <v>たつの市</v>
          </cell>
        </row>
        <row r="1315">
          <cell r="A1315" t="str">
            <v>兵庫県川辺郡猪名川町</v>
          </cell>
          <cell r="B1315" t="str">
            <v>283011</v>
          </cell>
          <cell r="C1315" t="str">
            <v>兵庫県</v>
          </cell>
          <cell r="D1315" t="str">
            <v>川辺郡</v>
          </cell>
          <cell r="E1315" t="str">
            <v>猪名川町</v>
          </cell>
        </row>
        <row r="1316">
          <cell r="A1316" t="str">
            <v>兵庫県多可郡多可町</v>
          </cell>
          <cell r="B1316" t="str">
            <v>283657</v>
          </cell>
          <cell r="C1316" t="str">
            <v>兵庫県</v>
          </cell>
          <cell r="D1316" t="str">
            <v>多可郡</v>
          </cell>
          <cell r="E1316" t="str">
            <v>多可町</v>
          </cell>
        </row>
        <row r="1317">
          <cell r="A1317" t="str">
            <v>兵庫県加古郡稲美町</v>
          </cell>
          <cell r="B1317" t="str">
            <v>283819</v>
          </cell>
          <cell r="C1317" t="str">
            <v>兵庫県</v>
          </cell>
          <cell r="D1317" t="str">
            <v>加古郡</v>
          </cell>
          <cell r="E1317" t="str">
            <v>稲美町</v>
          </cell>
        </row>
        <row r="1318">
          <cell r="A1318" t="str">
            <v>兵庫県加古郡播磨町</v>
          </cell>
          <cell r="B1318" t="str">
            <v>283827</v>
          </cell>
          <cell r="C1318" t="str">
            <v>兵庫県</v>
          </cell>
          <cell r="D1318" t="str">
            <v>加古郡</v>
          </cell>
          <cell r="E1318" t="str">
            <v>播磨町</v>
          </cell>
        </row>
        <row r="1319">
          <cell r="A1319" t="str">
            <v>兵庫県神崎郡市川町</v>
          </cell>
          <cell r="B1319" t="str">
            <v>284424</v>
          </cell>
          <cell r="C1319" t="str">
            <v>兵庫県</v>
          </cell>
          <cell r="D1319" t="str">
            <v>神崎郡</v>
          </cell>
          <cell r="E1319" t="str">
            <v>市川町</v>
          </cell>
        </row>
        <row r="1320">
          <cell r="A1320" t="str">
            <v>兵庫県神崎郡福崎町</v>
          </cell>
          <cell r="B1320" t="str">
            <v>284432</v>
          </cell>
          <cell r="C1320" t="str">
            <v>兵庫県</v>
          </cell>
          <cell r="D1320" t="str">
            <v>神崎郡</v>
          </cell>
          <cell r="E1320" t="str">
            <v>福崎町</v>
          </cell>
        </row>
        <row r="1321">
          <cell r="A1321" t="str">
            <v>兵庫県神崎郡神河町</v>
          </cell>
          <cell r="B1321" t="str">
            <v>284467</v>
          </cell>
          <cell r="C1321" t="str">
            <v>兵庫県</v>
          </cell>
          <cell r="D1321" t="str">
            <v>神崎郡</v>
          </cell>
          <cell r="E1321" t="str">
            <v>神河町</v>
          </cell>
        </row>
        <row r="1322">
          <cell r="A1322" t="str">
            <v>兵庫県揖保郡太子町</v>
          </cell>
          <cell r="B1322" t="str">
            <v>284645</v>
          </cell>
          <cell r="C1322" t="str">
            <v>兵庫県</v>
          </cell>
          <cell r="D1322" t="str">
            <v>揖保郡</v>
          </cell>
          <cell r="E1322" t="str">
            <v>太子町</v>
          </cell>
        </row>
        <row r="1323">
          <cell r="A1323" t="str">
            <v>兵庫県赤穂郡上郡町</v>
          </cell>
          <cell r="B1323" t="str">
            <v>284815</v>
          </cell>
          <cell r="C1323" t="str">
            <v>兵庫県</v>
          </cell>
          <cell r="D1323" t="str">
            <v>赤穂郡</v>
          </cell>
          <cell r="E1323" t="str">
            <v>上郡町</v>
          </cell>
        </row>
        <row r="1324">
          <cell r="A1324" t="str">
            <v>兵庫県佐用郡佐用町</v>
          </cell>
          <cell r="B1324" t="str">
            <v>285013</v>
          </cell>
          <cell r="C1324" t="str">
            <v>兵庫県</v>
          </cell>
          <cell r="D1324" t="str">
            <v>佐用郡</v>
          </cell>
          <cell r="E1324" t="str">
            <v>佐用町</v>
          </cell>
        </row>
        <row r="1325">
          <cell r="A1325" t="str">
            <v>兵庫県美方郡香美町</v>
          </cell>
          <cell r="B1325" t="str">
            <v>285854</v>
          </cell>
          <cell r="C1325" t="str">
            <v>兵庫県</v>
          </cell>
          <cell r="D1325" t="str">
            <v>美方郡</v>
          </cell>
          <cell r="E1325" t="str">
            <v>香美町</v>
          </cell>
        </row>
        <row r="1326">
          <cell r="A1326" t="str">
            <v>兵庫県美方郡新温泉町</v>
          </cell>
          <cell r="B1326" t="str">
            <v>285862</v>
          </cell>
          <cell r="C1326" t="str">
            <v>兵庫県</v>
          </cell>
          <cell r="D1326" t="str">
            <v>美方郡</v>
          </cell>
          <cell r="E1326" t="str">
            <v>新温泉町</v>
          </cell>
        </row>
        <row r="1327">
          <cell r="A1327" t="str">
            <v>奈良県奈良市</v>
          </cell>
          <cell r="B1327" t="str">
            <v>292010</v>
          </cell>
          <cell r="C1327" t="str">
            <v>奈良県</v>
          </cell>
          <cell r="D1327" t="str">
            <v>奈良市</v>
          </cell>
        </row>
        <row r="1328">
          <cell r="A1328" t="str">
            <v>奈良県大和高田市</v>
          </cell>
          <cell r="B1328" t="str">
            <v>292028</v>
          </cell>
          <cell r="C1328" t="str">
            <v>奈良県</v>
          </cell>
          <cell r="D1328" t="str">
            <v>大和高田市</v>
          </cell>
        </row>
        <row r="1329">
          <cell r="A1329" t="str">
            <v>奈良県大和郡山市</v>
          </cell>
          <cell r="B1329" t="str">
            <v>292036</v>
          </cell>
          <cell r="C1329" t="str">
            <v>奈良県</v>
          </cell>
          <cell r="D1329" t="str">
            <v>大和郡山市</v>
          </cell>
        </row>
        <row r="1330">
          <cell r="A1330" t="str">
            <v>奈良県天理市</v>
          </cell>
          <cell r="B1330" t="str">
            <v>292044</v>
          </cell>
          <cell r="C1330" t="str">
            <v>奈良県</v>
          </cell>
          <cell r="D1330" t="str">
            <v>天理市</v>
          </cell>
        </row>
        <row r="1331">
          <cell r="A1331" t="str">
            <v>奈良県橿原市</v>
          </cell>
          <cell r="B1331" t="str">
            <v>292052</v>
          </cell>
          <cell r="C1331" t="str">
            <v>奈良県</v>
          </cell>
          <cell r="D1331" t="str">
            <v>橿原市</v>
          </cell>
        </row>
        <row r="1332">
          <cell r="A1332" t="str">
            <v>奈良県桜井市</v>
          </cell>
          <cell r="B1332" t="str">
            <v>292061</v>
          </cell>
          <cell r="C1332" t="str">
            <v>奈良県</v>
          </cell>
          <cell r="D1332" t="str">
            <v>桜井市</v>
          </cell>
        </row>
        <row r="1333">
          <cell r="A1333" t="str">
            <v>奈良県五條市</v>
          </cell>
          <cell r="B1333" t="str">
            <v>292079</v>
          </cell>
          <cell r="C1333" t="str">
            <v>奈良県</v>
          </cell>
          <cell r="D1333" t="str">
            <v>五條市</v>
          </cell>
        </row>
        <row r="1334">
          <cell r="A1334" t="str">
            <v>奈良県御所市</v>
          </cell>
          <cell r="B1334" t="str">
            <v>292087</v>
          </cell>
          <cell r="C1334" t="str">
            <v>奈良県</v>
          </cell>
          <cell r="D1334" t="str">
            <v>御所市</v>
          </cell>
        </row>
        <row r="1335">
          <cell r="A1335" t="str">
            <v>奈良県生駒市</v>
          </cell>
          <cell r="B1335" t="str">
            <v>292095</v>
          </cell>
          <cell r="C1335" t="str">
            <v>奈良県</v>
          </cell>
          <cell r="D1335" t="str">
            <v>生駒市</v>
          </cell>
        </row>
        <row r="1336">
          <cell r="A1336" t="str">
            <v>奈良県香芝市</v>
          </cell>
          <cell r="B1336" t="str">
            <v>292109</v>
          </cell>
          <cell r="C1336" t="str">
            <v>奈良県</v>
          </cell>
          <cell r="D1336" t="str">
            <v>香芝市</v>
          </cell>
        </row>
        <row r="1337">
          <cell r="A1337" t="str">
            <v>奈良県葛城市</v>
          </cell>
          <cell r="B1337" t="str">
            <v>292117</v>
          </cell>
          <cell r="C1337" t="str">
            <v>奈良県</v>
          </cell>
          <cell r="D1337" t="str">
            <v>葛城市</v>
          </cell>
        </row>
        <row r="1338">
          <cell r="A1338" t="str">
            <v>奈良県宇陀市</v>
          </cell>
          <cell r="B1338" t="str">
            <v>292125</v>
          </cell>
          <cell r="C1338" t="str">
            <v>奈良県</v>
          </cell>
          <cell r="D1338" t="str">
            <v>宇陀市</v>
          </cell>
        </row>
        <row r="1339">
          <cell r="A1339" t="str">
            <v>奈良県山辺郡山添村</v>
          </cell>
          <cell r="B1339" t="str">
            <v>293229</v>
          </cell>
          <cell r="C1339" t="str">
            <v>奈良県</v>
          </cell>
          <cell r="D1339" t="str">
            <v>山辺郡</v>
          </cell>
          <cell r="E1339" t="str">
            <v>山添村</v>
          </cell>
        </row>
        <row r="1340">
          <cell r="A1340" t="str">
            <v>奈良県生駒郡平群町</v>
          </cell>
          <cell r="B1340" t="str">
            <v>293423</v>
          </cell>
          <cell r="C1340" t="str">
            <v>奈良県</v>
          </cell>
          <cell r="D1340" t="str">
            <v>生駒郡</v>
          </cell>
          <cell r="E1340" t="str">
            <v>平群町</v>
          </cell>
        </row>
        <row r="1341">
          <cell r="A1341" t="str">
            <v>奈良県生駒郡三郷町</v>
          </cell>
          <cell r="B1341" t="str">
            <v>293431</v>
          </cell>
          <cell r="C1341" t="str">
            <v>奈良県</v>
          </cell>
          <cell r="D1341" t="str">
            <v>生駒郡</v>
          </cell>
          <cell r="E1341" t="str">
            <v>三郷町</v>
          </cell>
        </row>
        <row r="1342">
          <cell r="A1342" t="str">
            <v>奈良県生駒郡斑鳩町</v>
          </cell>
          <cell r="B1342" t="str">
            <v>293440</v>
          </cell>
          <cell r="C1342" t="str">
            <v>奈良県</v>
          </cell>
          <cell r="D1342" t="str">
            <v>生駒郡</v>
          </cell>
          <cell r="E1342" t="str">
            <v>斑鳩町</v>
          </cell>
        </row>
        <row r="1343">
          <cell r="A1343" t="str">
            <v>奈良県生駒郡安堵町</v>
          </cell>
          <cell r="B1343" t="str">
            <v>293458</v>
          </cell>
          <cell r="C1343" t="str">
            <v>奈良県</v>
          </cell>
          <cell r="D1343" t="str">
            <v>生駒郡</v>
          </cell>
          <cell r="E1343" t="str">
            <v>安堵町</v>
          </cell>
        </row>
        <row r="1344">
          <cell r="A1344" t="str">
            <v>奈良県磯城郡川西町</v>
          </cell>
          <cell r="B1344" t="str">
            <v>293610</v>
          </cell>
          <cell r="C1344" t="str">
            <v>奈良県</v>
          </cell>
          <cell r="D1344" t="str">
            <v>磯城郡</v>
          </cell>
          <cell r="E1344" t="str">
            <v>川西町</v>
          </cell>
        </row>
        <row r="1345">
          <cell r="A1345" t="str">
            <v>奈良県磯城郡三宅町</v>
          </cell>
          <cell r="B1345" t="str">
            <v>293628</v>
          </cell>
          <cell r="C1345" t="str">
            <v>奈良県</v>
          </cell>
          <cell r="D1345" t="str">
            <v>磯城郡</v>
          </cell>
          <cell r="E1345" t="str">
            <v>三宅町</v>
          </cell>
        </row>
        <row r="1346">
          <cell r="A1346" t="str">
            <v>奈良県磯城郡田原本町</v>
          </cell>
          <cell r="B1346" t="str">
            <v>293636</v>
          </cell>
          <cell r="C1346" t="str">
            <v>奈良県</v>
          </cell>
          <cell r="D1346" t="str">
            <v>磯城郡</v>
          </cell>
          <cell r="E1346" t="str">
            <v>田原本町</v>
          </cell>
        </row>
        <row r="1347">
          <cell r="A1347" t="str">
            <v>奈良県宇陀郡曽爾村</v>
          </cell>
          <cell r="B1347" t="str">
            <v>293857</v>
          </cell>
          <cell r="C1347" t="str">
            <v>奈良県</v>
          </cell>
          <cell r="D1347" t="str">
            <v>宇陀郡</v>
          </cell>
          <cell r="E1347" t="str">
            <v>曽爾村</v>
          </cell>
        </row>
        <row r="1348">
          <cell r="A1348" t="str">
            <v>奈良県宇陀郡御杖村</v>
          </cell>
          <cell r="B1348" t="str">
            <v>293865</v>
          </cell>
          <cell r="C1348" t="str">
            <v>奈良県</v>
          </cell>
          <cell r="D1348" t="str">
            <v>宇陀郡</v>
          </cell>
          <cell r="E1348" t="str">
            <v>御杖村</v>
          </cell>
        </row>
        <row r="1349">
          <cell r="A1349" t="str">
            <v>奈良県高市郡高取町</v>
          </cell>
          <cell r="B1349" t="str">
            <v>294012</v>
          </cell>
          <cell r="C1349" t="str">
            <v>奈良県</v>
          </cell>
          <cell r="D1349" t="str">
            <v>高市郡</v>
          </cell>
          <cell r="E1349" t="str">
            <v>高取町</v>
          </cell>
        </row>
        <row r="1350">
          <cell r="A1350" t="str">
            <v>奈良県高市郡明日香村</v>
          </cell>
          <cell r="B1350" t="str">
            <v>294021</v>
          </cell>
          <cell r="C1350" t="str">
            <v>奈良県</v>
          </cell>
          <cell r="D1350" t="str">
            <v>高市郡</v>
          </cell>
          <cell r="E1350" t="str">
            <v>明日香村</v>
          </cell>
        </row>
        <row r="1351">
          <cell r="A1351" t="str">
            <v>奈良県北葛城郡上牧町</v>
          </cell>
          <cell r="B1351" t="str">
            <v>294241</v>
          </cell>
          <cell r="C1351" t="str">
            <v>奈良県</v>
          </cell>
          <cell r="D1351" t="str">
            <v>北葛城郡</v>
          </cell>
          <cell r="E1351" t="str">
            <v>上牧町</v>
          </cell>
        </row>
        <row r="1352">
          <cell r="A1352" t="str">
            <v>奈良県北葛城郡王寺町</v>
          </cell>
          <cell r="B1352" t="str">
            <v>294250</v>
          </cell>
          <cell r="C1352" t="str">
            <v>奈良県</v>
          </cell>
          <cell r="D1352" t="str">
            <v>北葛城郡</v>
          </cell>
          <cell r="E1352" t="str">
            <v>王寺町</v>
          </cell>
        </row>
        <row r="1353">
          <cell r="A1353" t="str">
            <v>奈良県北葛城郡広陵町</v>
          </cell>
          <cell r="B1353" t="str">
            <v>294268</v>
          </cell>
          <cell r="C1353" t="str">
            <v>奈良県</v>
          </cell>
          <cell r="D1353" t="str">
            <v>北葛城郡</v>
          </cell>
          <cell r="E1353" t="str">
            <v>広陵町</v>
          </cell>
        </row>
        <row r="1354">
          <cell r="A1354" t="str">
            <v>奈良県北葛城郡河合町</v>
          </cell>
          <cell r="B1354" t="str">
            <v>294276</v>
          </cell>
          <cell r="C1354" t="str">
            <v>奈良県</v>
          </cell>
          <cell r="D1354" t="str">
            <v>北葛城郡</v>
          </cell>
          <cell r="E1354" t="str">
            <v>河合町</v>
          </cell>
        </row>
        <row r="1355">
          <cell r="A1355" t="str">
            <v>奈良県吉野郡吉野町</v>
          </cell>
          <cell r="B1355" t="str">
            <v>294411</v>
          </cell>
          <cell r="C1355" t="str">
            <v>奈良県</v>
          </cell>
          <cell r="D1355" t="str">
            <v>吉野郡</v>
          </cell>
          <cell r="E1355" t="str">
            <v>吉野町</v>
          </cell>
        </row>
        <row r="1356">
          <cell r="A1356" t="str">
            <v>奈良県吉野郡大淀町</v>
          </cell>
          <cell r="B1356" t="str">
            <v>294420</v>
          </cell>
          <cell r="C1356" t="str">
            <v>奈良県</v>
          </cell>
          <cell r="D1356" t="str">
            <v>吉野郡</v>
          </cell>
          <cell r="E1356" t="str">
            <v>大淀町</v>
          </cell>
        </row>
        <row r="1357">
          <cell r="A1357" t="str">
            <v>奈良県吉野郡下市町</v>
          </cell>
          <cell r="B1357" t="str">
            <v>294438</v>
          </cell>
          <cell r="C1357" t="str">
            <v>奈良県</v>
          </cell>
          <cell r="D1357" t="str">
            <v>吉野郡</v>
          </cell>
          <cell r="E1357" t="str">
            <v>下市町</v>
          </cell>
        </row>
        <row r="1358">
          <cell r="A1358" t="str">
            <v>奈良県吉野郡黒滝村</v>
          </cell>
          <cell r="B1358" t="str">
            <v>294446</v>
          </cell>
          <cell r="C1358" t="str">
            <v>奈良県</v>
          </cell>
          <cell r="D1358" t="str">
            <v>吉野郡</v>
          </cell>
          <cell r="E1358" t="str">
            <v>黒滝村</v>
          </cell>
        </row>
        <row r="1359">
          <cell r="A1359" t="str">
            <v>奈良県吉野郡天川村</v>
          </cell>
          <cell r="B1359" t="str">
            <v>294462</v>
          </cell>
          <cell r="C1359" t="str">
            <v>奈良県</v>
          </cell>
          <cell r="D1359" t="str">
            <v>吉野郡</v>
          </cell>
          <cell r="E1359" t="str">
            <v>天川村</v>
          </cell>
        </row>
        <row r="1360">
          <cell r="A1360" t="str">
            <v>奈良県吉野郡野迫川村</v>
          </cell>
          <cell r="B1360" t="str">
            <v>294471</v>
          </cell>
          <cell r="C1360" t="str">
            <v>奈良県</v>
          </cell>
          <cell r="D1360" t="str">
            <v>吉野郡</v>
          </cell>
          <cell r="E1360" t="str">
            <v>野迫川村</v>
          </cell>
        </row>
        <row r="1361">
          <cell r="A1361" t="str">
            <v>奈良県吉野郡十津川村</v>
          </cell>
          <cell r="B1361" t="str">
            <v>294497</v>
          </cell>
          <cell r="C1361" t="str">
            <v>奈良県</v>
          </cell>
          <cell r="D1361" t="str">
            <v>吉野郡</v>
          </cell>
          <cell r="E1361" t="str">
            <v>十津川村</v>
          </cell>
        </row>
        <row r="1362">
          <cell r="A1362" t="str">
            <v>奈良県吉野郡下北山村</v>
          </cell>
          <cell r="B1362" t="str">
            <v>294501</v>
          </cell>
          <cell r="C1362" t="str">
            <v>奈良県</v>
          </cell>
          <cell r="D1362" t="str">
            <v>吉野郡</v>
          </cell>
          <cell r="E1362" t="str">
            <v>下北山村</v>
          </cell>
        </row>
        <row r="1363">
          <cell r="A1363" t="str">
            <v>奈良県吉野郡上北山村</v>
          </cell>
          <cell r="B1363" t="str">
            <v>294519</v>
          </cell>
          <cell r="C1363" t="str">
            <v>奈良県</v>
          </cell>
          <cell r="D1363" t="str">
            <v>吉野郡</v>
          </cell>
          <cell r="E1363" t="str">
            <v>上北山村</v>
          </cell>
        </row>
        <row r="1364">
          <cell r="A1364" t="str">
            <v>奈良県吉野郡川上村</v>
          </cell>
          <cell r="B1364" t="str">
            <v>294527</v>
          </cell>
          <cell r="C1364" t="str">
            <v>奈良県</v>
          </cell>
          <cell r="D1364" t="str">
            <v>吉野郡</v>
          </cell>
          <cell r="E1364" t="str">
            <v>川上村</v>
          </cell>
        </row>
        <row r="1365">
          <cell r="A1365" t="str">
            <v>奈良県吉野郡東吉野村</v>
          </cell>
          <cell r="B1365" t="str">
            <v>294535</v>
          </cell>
          <cell r="C1365" t="str">
            <v>奈良県</v>
          </cell>
          <cell r="D1365" t="str">
            <v>吉野郡</v>
          </cell>
          <cell r="E1365" t="str">
            <v>東吉野村</v>
          </cell>
        </row>
        <row r="1366">
          <cell r="A1366" t="str">
            <v>和歌山県和歌山市</v>
          </cell>
          <cell r="B1366" t="str">
            <v>302015</v>
          </cell>
          <cell r="C1366" t="str">
            <v>和歌山県</v>
          </cell>
          <cell r="D1366" t="str">
            <v>和歌山市</v>
          </cell>
        </row>
        <row r="1367">
          <cell r="A1367" t="str">
            <v>和歌山県海南市</v>
          </cell>
          <cell r="B1367" t="str">
            <v>302023</v>
          </cell>
          <cell r="C1367" t="str">
            <v>和歌山県</v>
          </cell>
          <cell r="D1367" t="str">
            <v>海南市</v>
          </cell>
        </row>
        <row r="1368">
          <cell r="A1368" t="str">
            <v>和歌山県橋本市</v>
          </cell>
          <cell r="B1368" t="str">
            <v>302031</v>
          </cell>
          <cell r="C1368" t="str">
            <v>和歌山県</v>
          </cell>
          <cell r="D1368" t="str">
            <v>橋本市</v>
          </cell>
        </row>
        <row r="1369">
          <cell r="A1369" t="str">
            <v>和歌山県有田市</v>
          </cell>
          <cell r="B1369" t="str">
            <v>302040</v>
          </cell>
          <cell r="C1369" t="str">
            <v>和歌山県</v>
          </cell>
          <cell r="D1369" t="str">
            <v>有田市</v>
          </cell>
        </row>
        <row r="1370">
          <cell r="A1370" t="str">
            <v>和歌山県御坊市</v>
          </cell>
          <cell r="B1370" t="str">
            <v>302058</v>
          </cell>
          <cell r="C1370" t="str">
            <v>和歌山県</v>
          </cell>
          <cell r="D1370" t="str">
            <v>御坊市</v>
          </cell>
        </row>
        <row r="1371">
          <cell r="A1371" t="str">
            <v>和歌山県田辺市</v>
          </cell>
          <cell r="B1371" t="str">
            <v>302066</v>
          </cell>
          <cell r="C1371" t="str">
            <v>和歌山県</v>
          </cell>
          <cell r="D1371" t="str">
            <v>田辺市</v>
          </cell>
        </row>
        <row r="1372">
          <cell r="A1372" t="str">
            <v>和歌山県新宮市</v>
          </cell>
          <cell r="B1372" t="str">
            <v>302074</v>
          </cell>
          <cell r="C1372" t="str">
            <v>和歌山県</v>
          </cell>
          <cell r="D1372" t="str">
            <v>新宮市</v>
          </cell>
        </row>
        <row r="1373">
          <cell r="A1373" t="str">
            <v>和歌山県紀の川市</v>
          </cell>
          <cell r="B1373" t="str">
            <v>302082</v>
          </cell>
          <cell r="C1373" t="str">
            <v>和歌山県</v>
          </cell>
          <cell r="D1373" t="str">
            <v>紀の川市</v>
          </cell>
        </row>
        <row r="1374">
          <cell r="A1374" t="str">
            <v>和歌山県岩出市</v>
          </cell>
          <cell r="B1374" t="str">
            <v>302091</v>
          </cell>
          <cell r="C1374" t="str">
            <v>和歌山県</v>
          </cell>
          <cell r="D1374" t="str">
            <v>岩出市</v>
          </cell>
        </row>
        <row r="1375">
          <cell r="A1375" t="str">
            <v>和歌山県海草郡紀美野町</v>
          </cell>
          <cell r="B1375" t="str">
            <v>303046</v>
          </cell>
          <cell r="C1375" t="str">
            <v>和歌山県</v>
          </cell>
          <cell r="D1375" t="str">
            <v>海草郡</v>
          </cell>
          <cell r="E1375" t="str">
            <v>紀美野町</v>
          </cell>
        </row>
        <row r="1376">
          <cell r="A1376" t="str">
            <v>和歌山県伊都郡かつらぎ町</v>
          </cell>
          <cell r="B1376" t="str">
            <v>303411</v>
          </cell>
          <cell r="C1376" t="str">
            <v>和歌山県</v>
          </cell>
          <cell r="D1376" t="str">
            <v>伊都郡</v>
          </cell>
          <cell r="E1376" t="str">
            <v>かつらぎ町</v>
          </cell>
        </row>
        <row r="1377">
          <cell r="A1377" t="str">
            <v>和歌山県伊都郡九度山町</v>
          </cell>
          <cell r="B1377" t="str">
            <v>303437</v>
          </cell>
          <cell r="C1377" t="str">
            <v>和歌山県</v>
          </cell>
          <cell r="D1377" t="str">
            <v>伊都郡</v>
          </cell>
          <cell r="E1377" t="str">
            <v>九度山町</v>
          </cell>
        </row>
        <row r="1378">
          <cell r="A1378" t="str">
            <v>和歌山県伊都郡高野町</v>
          </cell>
          <cell r="B1378" t="str">
            <v>303445</v>
          </cell>
          <cell r="C1378" t="str">
            <v>和歌山県</v>
          </cell>
          <cell r="D1378" t="str">
            <v>伊都郡</v>
          </cell>
          <cell r="E1378" t="str">
            <v>高野町</v>
          </cell>
        </row>
        <row r="1379">
          <cell r="A1379" t="str">
            <v>和歌山県有田郡湯浅町</v>
          </cell>
          <cell r="B1379" t="str">
            <v>303615</v>
          </cell>
          <cell r="C1379" t="str">
            <v>和歌山県</v>
          </cell>
          <cell r="D1379" t="str">
            <v>有田郡</v>
          </cell>
          <cell r="E1379" t="str">
            <v>湯浅町</v>
          </cell>
        </row>
        <row r="1380">
          <cell r="A1380" t="str">
            <v>和歌山県有田郡広川町</v>
          </cell>
          <cell r="B1380" t="str">
            <v>303623</v>
          </cell>
          <cell r="C1380" t="str">
            <v>和歌山県</v>
          </cell>
          <cell r="D1380" t="str">
            <v>有田郡</v>
          </cell>
          <cell r="E1380" t="str">
            <v>広川町</v>
          </cell>
        </row>
        <row r="1381">
          <cell r="A1381" t="str">
            <v>和歌山県有田郡有田川町</v>
          </cell>
          <cell r="B1381" t="str">
            <v>303666</v>
          </cell>
          <cell r="C1381" t="str">
            <v>和歌山県</v>
          </cell>
          <cell r="D1381" t="str">
            <v>有田郡</v>
          </cell>
          <cell r="E1381" t="str">
            <v>有田川町</v>
          </cell>
        </row>
        <row r="1382">
          <cell r="A1382" t="str">
            <v>和歌山県日高郡美浜町</v>
          </cell>
          <cell r="B1382" t="str">
            <v>303810</v>
          </cell>
          <cell r="C1382" t="str">
            <v>和歌山県</v>
          </cell>
          <cell r="D1382" t="str">
            <v>日高郡</v>
          </cell>
          <cell r="E1382" t="str">
            <v>美浜町</v>
          </cell>
        </row>
        <row r="1383">
          <cell r="A1383" t="str">
            <v>和歌山県日高郡日高町</v>
          </cell>
          <cell r="B1383" t="str">
            <v>303828</v>
          </cell>
          <cell r="C1383" t="str">
            <v>和歌山県</v>
          </cell>
          <cell r="D1383" t="str">
            <v>日高郡</v>
          </cell>
          <cell r="E1383" t="str">
            <v>日高町</v>
          </cell>
        </row>
        <row r="1384">
          <cell r="A1384" t="str">
            <v>和歌山県日高郡由良町</v>
          </cell>
          <cell r="B1384" t="str">
            <v>303836</v>
          </cell>
          <cell r="C1384" t="str">
            <v>和歌山県</v>
          </cell>
          <cell r="D1384" t="str">
            <v>日高郡</v>
          </cell>
          <cell r="E1384" t="str">
            <v>由良町</v>
          </cell>
        </row>
        <row r="1385">
          <cell r="A1385" t="str">
            <v>和歌山県日高郡印南町</v>
          </cell>
          <cell r="B1385" t="str">
            <v>303909</v>
          </cell>
          <cell r="C1385" t="str">
            <v>和歌山県</v>
          </cell>
          <cell r="D1385" t="str">
            <v>日高郡</v>
          </cell>
          <cell r="E1385" t="str">
            <v>印南町</v>
          </cell>
        </row>
        <row r="1386">
          <cell r="A1386" t="str">
            <v>和歌山県日高郡みなべ町</v>
          </cell>
          <cell r="B1386" t="str">
            <v>303917</v>
          </cell>
          <cell r="C1386" t="str">
            <v>和歌山県</v>
          </cell>
          <cell r="D1386" t="str">
            <v>日高郡</v>
          </cell>
          <cell r="E1386" t="str">
            <v>みなべ町</v>
          </cell>
        </row>
        <row r="1387">
          <cell r="A1387" t="str">
            <v>和歌山県日高郡日高川町</v>
          </cell>
          <cell r="B1387" t="str">
            <v>303925</v>
          </cell>
          <cell r="C1387" t="str">
            <v>和歌山県</v>
          </cell>
          <cell r="D1387" t="str">
            <v>日高郡</v>
          </cell>
          <cell r="E1387" t="str">
            <v>日高川町</v>
          </cell>
        </row>
        <row r="1388">
          <cell r="A1388" t="str">
            <v>和歌山県西牟婁郡白浜町</v>
          </cell>
          <cell r="B1388" t="str">
            <v>304018</v>
          </cell>
          <cell r="C1388" t="str">
            <v>和歌山県</v>
          </cell>
          <cell r="D1388" t="str">
            <v>西牟婁郡</v>
          </cell>
          <cell r="E1388" t="str">
            <v>白浜町</v>
          </cell>
        </row>
        <row r="1389">
          <cell r="A1389" t="str">
            <v>和歌山県西牟婁郡上富田町</v>
          </cell>
          <cell r="B1389" t="str">
            <v>304042</v>
          </cell>
          <cell r="C1389" t="str">
            <v>和歌山県</v>
          </cell>
          <cell r="D1389" t="str">
            <v>西牟婁郡</v>
          </cell>
          <cell r="E1389" t="str">
            <v>上富田町</v>
          </cell>
        </row>
        <row r="1390">
          <cell r="A1390" t="str">
            <v>和歌山県西牟婁郡すさみ町</v>
          </cell>
          <cell r="B1390" t="str">
            <v>304069</v>
          </cell>
          <cell r="C1390" t="str">
            <v>和歌山県</v>
          </cell>
          <cell r="D1390" t="str">
            <v>西牟婁郡</v>
          </cell>
          <cell r="E1390" t="str">
            <v>すさみ町</v>
          </cell>
        </row>
        <row r="1391">
          <cell r="A1391" t="str">
            <v>和歌山県東牟婁郡那智勝浦町</v>
          </cell>
          <cell r="B1391" t="str">
            <v>304212</v>
          </cell>
          <cell r="C1391" t="str">
            <v>和歌山県</v>
          </cell>
          <cell r="D1391" t="str">
            <v>東牟婁郡</v>
          </cell>
          <cell r="E1391" t="str">
            <v>那智勝浦町</v>
          </cell>
        </row>
        <row r="1392">
          <cell r="A1392" t="str">
            <v>和歌山県東牟婁郡太地町</v>
          </cell>
          <cell r="B1392" t="str">
            <v>304221</v>
          </cell>
          <cell r="C1392" t="str">
            <v>和歌山県</v>
          </cell>
          <cell r="D1392" t="str">
            <v>東牟婁郡</v>
          </cell>
          <cell r="E1392" t="str">
            <v>太地町</v>
          </cell>
        </row>
        <row r="1393">
          <cell r="A1393" t="str">
            <v>和歌山県東牟婁郡古座川町</v>
          </cell>
          <cell r="B1393" t="str">
            <v>304247</v>
          </cell>
          <cell r="C1393" t="str">
            <v>和歌山県</v>
          </cell>
          <cell r="D1393" t="str">
            <v>東牟婁郡</v>
          </cell>
          <cell r="E1393" t="str">
            <v>古座川町</v>
          </cell>
        </row>
        <row r="1394">
          <cell r="A1394" t="str">
            <v>和歌山県東牟婁郡北山村</v>
          </cell>
          <cell r="B1394" t="str">
            <v>304271</v>
          </cell>
          <cell r="C1394" t="str">
            <v>和歌山県</v>
          </cell>
          <cell r="D1394" t="str">
            <v>東牟婁郡</v>
          </cell>
          <cell r="E1394" t="str">
            <v>北山村</v>
          </cell>
        </row>
        <row r="1395">
          <cell r="A1395" t="str">
            <v>和歌山県東牟婁郡串本町</v>
          </cell>
          <cell r="B1395" t="str">
            <v>304280</v>
          </cell>
          <cell r="C1395" t="str">
            <v>和歌山県</v>
          </cell>
          <cell r="D1395" t="str">
            <v>東牟婁郡</v>
          </cell>
          <cell r="E1395" t="str">
            <v>串本町</v>
          </cell>
        </row>
        <row r="1396">
          <cell r="A1396" t="str">
            <v>鳥取県鳥取市</v>
          </cell>
          <cell r="B1396" t="str">
            <v>312011</v>
          </cell>
          <cell r="C1396" t="str">
            <v>鳥取県</v>
          </cell>
          <cell r="D1396" t="str">
            <v>鳥取市</v>
          </cell>
        </row>
        <row r="1397">
          <cell r="A1397" t="str">
            <v>鳥取県米子市</v>
          </cell>
          <cell r="B1397" t="str">
            <v>312029</v>
          </cell>
          <cell r="C1397" t="str">
            <v>鳥取県</v>
          </cell>
          <cell r="D1397" t="str">
            <v>米子市</v>
          </cell>
        </row>
        <row r="1398">
          <cell r="A1398" t="str">
            <v>鳥取県倉吉市</v>
          </cell>
          <cell r="B1398" t="str">
            <v>312037</v>
          </cell>
          <cell r="C1398" t="str">
            <v>鳥取県</v>
          </cell>
          <cell r="D1398" t="str">
            <v>倉吉市</v>
          </cell>
        </row>
        <row r="1399">
          <cell r="A1399" t="str">
            <v>鳥取県境港市</v>
          </cell>
          <cell r="B1399" t="str">
            <v>312045</v>
          </cell>
          <cell r="C1399" t="str">
            <v>鳥取県</v>
          </cell>
          <cell r="D1399" t="str">
            <v>境港市</v>
          </cell>
        </row>
        <row r="1400">
          <cell r="A1400" t="str">
            <v>鳥取県岩美郡岩美町</v>
          </cell>
          <cell r="B1400" t="str">
            <v>313025</v>
          </cell>
          <cell r="C1400" t="str">
            <v>鳥取県</v>
          </cell>
          <cell r="D1400" t="str">
            <v>岩美郡</v>
          </cell>
          <cell r="E1400" t="str">
            <v>岩美町</v>
          </cell>
        </row>
        <row r="1401">
          <cell r="A1401" t="str">
            <v>鳥取県八頭郡若桜町</v>
          </cell>
          <cell r="B1401" t="str">
            <v>313254</v>
          </cell>
          <cell r="C1401" t="str">
            <v>鳥取県</v>
          </cell>
          <cell r="D1401" t="str">
            <v>八頭郡</v>
          </cell>
          <cell r="E1401" t="str">
            <v>若桜町</v>
          </cell>
        </row>
        <row r="1402">
          <cell r="A1402" t="str">
            <v>鳥取県八頭郡智頭町</v>
          </cell>
          <cell r="B1402" t="str">
            <v>313289</v>
          </cell>
          <cell r="C1402" t="str">
            <v>鳥取県</v>
          </cell>
          <cell r="D1402" t="str">
            <v>八頭郡</v>
          </cell>
          <cell r="E1402" t="str">
            <v>智頭町</v>
          </cell>
        </row>
        <row r="1403">
          <cell r="A1403" t="str">
            <v>鳥取県八頭郡八頭町</v>
          </cell>
          <cell r="B1403" t="str">
            <v>313297</v>
          </cell>
          <cell r="C1403" t="str">
            <v>鳥取県</v>
          </cell>
          <cell r="D1403" t="str">
            <v>八頭郡</v>
          </cell>
          <cell r="E1403" t="str">
            <v>八頭町</v>
          </cell>
        </row>
        <row r="1404">
          <cell r="A1404" t="str">
            <v>鳥取県東伯郡三朝町</v>
          </cell>
          <cell r="B1404" t="str">
            <v>313645</v>
          </cell>
          <cell r="C1404" t="str">
            <v>鳥取県</v>
          </cell>
          <cell r="D1404" t="str">
            <v>東伯郡</v>
          </cell>
          <cell r="E1404" t="str">
            <v>三朝町</v>
          </cell>
        </row>
        <row r="1405">
          <cell r="A1405" t="str">
            <v>鳥取県東伯郡湯梨浜町</v>
          </cell>
          <cell r="B1405" t="str">
            <v>313700</v>
          </cell>
          <cell r="C1405" t="str">
            <v>鳥取県</v>
          </cell>
          <cell r="D1405" t="str">
            <v>東伯郡</v>
          </cell>
          <cell r="E1405" t="str">
            <v>湯梨浜町</v>
          </cell>
        </row>
        <row r="1406">
          <cell r="A1406" t="str">
            <v>鳥取県東伯郡琴浦町</v>
          </cell>
          <cell r="B1406" t="str">
            <v>313718</v>
          </cell>
          <cell r="C1406" t="str">
            <v>鳥取県</v>
          </cell>
          <cell r="D1406" t="str">
            <v>東伯郡</v>
          </cell>
          <cell r="E1406" t="str">
            <v>琴浦町</v>
          </cell>
        </row>
        <row r="1407">
          <cell r="A1407" t="str">
            <v>鳥取県東伯郡北栄町</v>
          </cell>
          <cell r="B1407" t="str">
            <v>313726</v>
          </cell>
          <cell r="C1407" t="str">
            <v>鳥取県</v>
          </cell>
          <cell r="D1407" t="str">
            <v>東伯郡</v>
          </cell>
          <cell r="E1407" t="str">
            <v>北栄町</v>
          </cell>
        </row>
        <row r="1408">
          <cell r="A1408" t="str">
            <v>鳥取県西伯郡日吉津村</v>
          </cell>
          <cell r="B1408" t="str">
            <v>313840</v>
          </cell>
          <cell r="C1408" t="str">
            <v>鳥取県</v>
          </cell>
          <cell r="D1408" t="str">
            <v>西伯郡</v>
          </cell>
          <cell r="E1408" t="str">
            <v>日吉津村</v>
          </cell>
        </row>
        <row r="1409">
          <cell r="A1409" t="str">
            <v>鳥取県西伯郡大山町</v>
          </cell>
          <cell r="B1409" t="str">
            <v>313866</v>
          </cell>
          <cell r="C1409" t="str">
            <v>鳥取県</v>
          </cell>
          <cell r="D1409" t="str">
            <v>西伯郡</v>
          </cell>
          <cell r="E1409" t="str">
            <v>大山町</v>
          </cell>
        </row>
        <row r="1410">
          <cell r="A1410" t="str">
            <v>鳥取県西伯郡南部町</v>
          </cell>
          <cell r="B1410" t="str">
            <v>313891</v>
          </cell>
          <cell r="C1410" t="str">
            <v>鳥取県</v>
          </cell>
          <cell r="D1410" t="str">
            <v>西伯郡</v>
          </cell>
          <cell r="E1410" t="str">
            <v>南部町</v>
          </cell>
        </row>
        <row r="1411">
          <cell r="A1411" t="str">
            <v>鳥取県西伯郡伯耆町</v>
          </cell>
          <cell r="B1411" t="str">
            <v>313904</v>
          </cell>
          <cell r="C1411" t="str">
            <v>鳥取県</v>
          </cell>
          <cell r="D1411" t="str">
            <v>西伯郡</v>
          </cell>
          <cell r="E1411" t="str">
            <v>伯耆町</v>
          </cell>
        </row>
        <row r="1412">
          <cell r="A1412" t="str">
            <v>鳥取県日野郡日南町</v>
          </cell>
          <cell r="B1412" t="str">
            <v>314013</v>
          </cell>
          <cell r="C1412" t="str">
            <v>鳥取県</v>
          </cell>
          <cell r="D1412" t="str">
            <v>日野郡</v>
          </cell>
          <cell r="E1412" t="str">
            <v>日南町</v>
          </cell>
        </row>
        <row r="1413">
          <cell r="A1413" t="str">
            <v>鳥取県日野郡日野町</v>
          </cell>
          <cell r="B1413" t="str">
            <v>314021</v>
          </cell>
          <cell r="C1413" t="str">
            <v>鳥取県</v>
          </cell>
          <cell r="D1413" t="str">
            <v>日野郡</v>
          </cell>
          <cell r="E1413" t="str">
            <v>日野町</v>
          </cell>
        </row>
        <row r="1414">
          <cell r="A1414" t="str">
            <v>鳥取県日野郡江府町</v>
          </cell>
          <cell r="B1414" t="str">
            <v>314030</v>
          </cell>
          <cell r="C1414" t="str">
            <v>鳥取県</v>
          </cell>
          <cell r="D1414" t="str">
            <v>日野郡</v>
          </cell>
          <cell r="E1414" t="str">
            <v>江府町</v>
          </cell>
        </row>
        <row r="1415">
          <cell r="A1415" t="str">
            <v>島根県松江市</v>
          </cell>
          <cell r="B1415" t="str">
            <v>322016</v>
          </cell>
          <cell r="C1415" t="str">
            <v>島根県</v>
          </cell>
          <cell r="D1415" t="str">
            <v>松江市</v>
          </cell>
        </row>
        <row r="1416">
          <cell r="A1416" t="str">
            <v>島根県浜田市</v>
          </cell>
          <cell r="B1416" t="str">
            <v>322024</v>
          </cell>
          <cell r="C1416" t="str">
            <v>島根県</v>
          </cell>
          <cell r="D1416" t="str">
            <v>浜田市</v>
          </cell>
        </row>
        <row r="1417">
          <cell r="A1417" t="str">
            <v>島根県出雲市</v>
          </cell>
          <cell r="B1417" t="str">
            <v>322032</v>
          </cell>
          <cell r="C1417" t="str">
            <v>島根県</v>
          </cell>
          <cell r="D1417" t="str">
            <v>出雲市</v>
          </cell>
        </row>
        <row r="1418">
          <cell r="A1418" t="str">
            <v>島根県益田市</v>
          </cell>
          <cell r="B1418" t="str">
            <v>322041</v>
          </cell>
          <cell r="C1418" t="str">
            <v>島根県</v>
          </cell>
          <cell r="D1418" t="str">
            <v>益田市</v>
          </cell>
        </row>
        <row r="1419">
          <cell r="A1419" t="str">
            <v>島根県大田市</v>
          </cell>
          <cell r="B1419" t="str">
            <v>322059</v>
          </cell>
          <cell r="C1419" t="str">
            <v>島根県</v>
          </cell>
          <cell r="D1419" t="str">
            <v>大田市</v>
          </cell>
        </row>
        <row r="1420">
          <cell r="A1420" t="str">
            <v>島根県安来市</v>
          </cell>
          <cell r="B1420" t="str">
            <v>322067</v>
          </cell>
          <cell r="C1420" t="str">
            <v>島根県</v>
          </cell>
          <cell r="D1420" t="str">
            <v>安来市</v>
          </cell>
        </row>
        <row r="1421">
          <cell r="A1421" t="str">
            <v>島根県江津市</v>
          </cell>
          <cell r="B1421" t="str">
            <v>322075</v>
          </cell>
          <cell r="C1421" t="str">
            <v>島根県</v>
          </cell>
          <cell r="D1421" t="str">
            <v>江津市</v>
          </cell>
        </row>
        <row r="1422">
          <cell r="A1422" t="str">
            <v>島根県雲南市</v>
          </cell>
          <cell r="B1422" t="str">
            <v>322091</v>
          </cell>
          <cell r="C1422" t="str">
            <v>島根県</v>
          </cell>
          <cell r="D1422" t="str">
            <v>雲南市</v>
          </cell>
        </row>
        <row r="1423">
          <cell r="A1423" t="str">
            <v>島根県仁多郡奥出雲町</v>
          </cell>
          <cell r="B1423" t="str">
            <v>323438</v>
          </cell>
          <cell r="C1423" t="str">
            <v>島根県</v>
          </cell>
          <cell r="D1423" t="str">
            <v>仁多郡</v>
          </cell>
          <cell r="E1423" t="str">
            <v>奥出雲町</v>
          </cell>
        </row>
        <row r="1424">
          <cell r="A1424" t="str">
            <v>島根県飯石郡飯南町</v>
          </cell>
          <cell r="B1424" t="str">
            <v>323861</v>
          </cell>
          <cell r="C1424" t="str">
            <v>島根県</v>
          </cell>
          <cell r="D1424" t="str">
            <v>飯石郡</v>
          </cell>
          <cell r="E1424" t="str">
            <v>飯南町</v>
          </cell>
        </row>
        <row r="1425">
          <cell r="A1425" t="str">
            <v>島根県邑智郡川本町</v>
          </cell>
          <cell r="B1425" t="str">
            <v>324418</v>
          </cell>
          <cell r="C1425" t="str">
            <v>島根県</v>
          </cell>
          <cell r="D1425" t="str">
            <v>邑智郡</v>
          </cell>
          <cell r="E1425" t="str">
            <v>川本町</v>
          </cell>
        </row>
        <row r="1426">
          <cell r="A1426" t="str">
            <v>島根県邑智郡美郷町</v>
          </cell>
          <cell r="B1426" t="str">
            <v>324485</v>
          </cell>
          <cell r="C1426" t="str">
            <v>島根県</v>
          </cell>
          <cell r="D1426" t="str">
            <v>邑智郡</v>
          </cell>
          <cell r="E1426" t="str">
            <v>美郷町</v>
          </cell>
        </row>
        <row r="1427">
          <cell r="A1427" t="str">
            <v>島根県邑智郡邑南町</v>
          </cell>
          <cell r="B1427" t="str">
            <v>324493</v>
          </cell>
          <cell r="C1427" t="str">
            <v>島根県</v>
          </cell>
          <cell r="D1427" t="str">
            <v>邑智郡</v>
          </cell>
          <cell r="E1427" t="str">
            <v>邑南町</v>
          </cell>
        </row>
        <row r="1428">
          <cell r="A1428" t="str">
            <v>島根県鹿足郡津和野町</v>
          </cell>
          <cell r="B1428" t="str">
            <v>325015</v>
          </cell>
          <cell r="C1428" t="str">
            <v>島根県</v>
          </cell>
          <cell r="D1428" t="str">
            <v>鹿足郡</v>
          </cell>
          <cell r="E1428" t="str">
            <v>津和野町</v>
          </cell>
        </row>
        <row r="1429">
          <cell r="A1429" t="str">
            <v>島根県鹿足郡吉賀町</v>
          </cell>
          <cell r="B1429" t="str">
            <v>325058</v>
          </cell>
          <cell r="C1429" t="str">
            <v>島根県</v>
          </cell>
          <cell r="D1429" t="str">
            <v>鹿足郡</v>
          </cell>
          <cell r="E1429" t="str">
            <v>吉賀町</v>
          </cell>
        </row>
        <row r="1430">
          <cell r="A1430" t="str">
            <v>島根県隠岐郡海士町</v>
          </cell>
          <cell r="B1430" t="str">
            <v>325252</v>
          </cell>
          <cell r="C1430" t="str">
            <v>島根県</v>
          </cell>
          <cell r="D1430" t="str">
            <v>隠岐郡</v>
          </cell>
          <cell r="E1430" t="str">
            <v>海士町</v>
          </cell>
        </row>
        <row r="1431">
          <cell r="A1431" t="str">
            <v>島根県隠岐郡西ノ島町</v>
          </cell>
          <cell r="B1431" t="str">
            <v>325261</v>
          </cell>
          <cell r="C1431" t="str">
            <v>島根県</v>
          </cell>
          <cell r="D1431" t="str">
            <v>隠岐郡</v>
          </cell>
          <cell r="E1431" t="str">
            <v>西ノ島町</v>
          </cell>
        </row>
        <row r="1432">
          <cell r="A1432" t="str">
            <v>島根県隠岐郡知夫村</v>
          </cell>
          <cell r="B1432" t="str">
            <v>325279</v>
          </cell>
          <cell r="C1432" t="str">
            <v>島根県</v>
          </cell>
          <cell r="D1432" t="str">
            <v>隠岐郡</v>
          </cell>
          <cell r="E1432" t="str">
            <v>知夫村</v>
          </cell>
        </row>
        <row r="1433">
          <cell r="A1433" t="str">
            <v>島根県隠岐郡隠岐の島町</v>
          </cell>
          <cell r="B1433" t="str">
            <v>325287</v>
          </cell>
          <cell r="C1433" t="str">
            <v>島根県</v>
          </cell>
          <cell r="D1433" t="str">
            <v>隠岐郡</v>
          </cell>
          <cell r="E1433" t="str">
            <v>隠岐の島町</v>
          </cell>
        </row>
        <row r="1434">
          <cell r="A1434" t="str">
            <v>岡山県岡山市北区</v>
          </cell>
          <cell r="B1434" t="str">
            <v>331015</v>
          </cell>
          <cell r="C1434" t="str">
            <v>岡山県</v>
          </cell>
          <cell r="D1434" t="str">
            <v>岡山市</v>
          </cell>
          <cell r="E1434" t="str">
            <v>北区</v>
          </cell>
        </row>
        <row r="1435">
          <cell r="A1435" t="str">
            <v>岡山県岡山市中区</v>
          </cell>
          <cell r="B1435" t="str">
            <v>331023</v>
          </cell>
          <cell r="C1435" t="str">
            <v>岡山県</v>
          </cell>
          <cell r="D1435" t="str">
            <v>岡山市</v>
          </cell>
          <cell r="E1435" t="str">
            <v>中区</v>
          </cell>
        </row>
        <row r="1436">
          <cell r="A1436" t="str">
            <v>岡山県岡山市東区</v>
          </cell>
          <cell r="B1436" t="str">
            <v>331031</v>
          </cell>
          <cell r="C1436" t="str">
            <v>岡山県</v>
          </cell>
          <cell r="D1436" t="str">
            <v>岡山市</v>
          </cell>
          <cell r="E1436" t="str">
            <v>東区</v>
          </cell>
        </row>
        <row r="1437">
          <cell r="A1437" t="str">
            <v>岡山県岡山市南区</v>
          </cell>
          <cell r="B1437" t="str">
            <v>331040</v>
          </cell>
          <cell r="C1437" t="str">
            <v>岡山県</v>
          </cell>
          <cell r="D1437" t="str">
            <v>岡山市</v>
          </cell>
          <cell r="E1437" t="str">
            <v>南区</v>
          </cell>
        </row>
        <row r="1438">
          <cell r="A1438" t="str">
            <v>岡山県倉敷市</v>
          </cell>
          <cell r="B1438" t="str">
            <v>332020</v>
          </cell>
          <cell r="C1438" t="str">
            <v>岡山県</v>
          </cell>
          <cell r="D1438" t="str">
            <v>倉敷市</v>
          </cell>
        </row>
        <row r="1439">
          <cell r="A1439" t="str">
            <v>岡山県津山市</v>
          </cell>
          <cell r="B1439" t="str">
            <v>332038</v>
          </cell>
          <cell r="C1439" t="str">
            <v>岡山県</v>
          </cell>
          <cell r="D1439" t="str">
            <v>津山市</v>
          </cell>
        </row>
        <row r="1440">
          <cell r="A1440" t="str">
            <v>岡山県玉野市</v>
          </cell>
          <cell r="B1440" t="str">
            <v>332046</v>
          </cell>
          <cell r="C1440" t="str">
            <v>岡山県</v>
          </cell>
          <cell r="D1440" t="str">
            <v>玉野市</v>
          </cell>
        </row>
        <row r="1441">
          <cell r="A1441" t="str">
            <v>岡山県笠岡市</v>
          </cell>
          <cell r="B1441" t="str">
            <v>332054</v>
          </cell>
          <cell r="C1441" t="str">
            <v>岡山県</v>
          </cell>
          <cell r="D1441" t="str">
            <v>笠岡市</v>
          </cell>
        </row>
        <row r="1442">
          <cell r="A1442" t="str">
            <v>岡山県井原市</v>
          </cell>
          <cell r="B1442" t="str">
            <v>332071</v>
          </cell>
          <cell r="C1442" t="str">
            <v>岡山県</v>
          </cell>
          <cell r="D1442" t="str">
            <v>井原市</v>
          </cell>
        </row>
        <row r="1443">
          <cell r="A1443" t="str">
            <v>岡山県総社市</v>
          </cell>
          <cell r="B1443" t="str">
            <v>332089</v>
          </cell>
          <cell r="C1443" t="str">
            <v>岡山県</v>
          </cell>
          <cell r="D1443" t="str">
            <v>総社市</v>
          </cell>
        </row>
        <row r="1444">
          <cell r="A1444" t="str">
            <v>岡山県高梁市</v>
          </cell>
          <cell r="B1444" t="str">
            <v>332097</v>
          </cell>
          <cell r="C1444" t="str">
            <v>岡山県</v>
          </cell>
          <cell r="D1444" t="str">
            <v>高梁市</v>
          </cell>
        </row>
        <row r="1445">
          <cell r="A1445" t="str">
            <v>岡山県新見市</v>
          </cell>
          <cell r="B1445" t="str">
            <v>332101</v>
          </cell>
          <cell r="C1445" t="str">
            <v>岡山県</v>
          </cell>
          <cell r="D1445" t="str">
            <v>新見市</v>
          </cell>
        </row>
        <row r="1446">
          <cell r="A1446" t="str">
            <v>岡山県備前市</v>
          </cell>
          <cell r="B1446" t="str">
            <v>332119</v>
          </cell>
          <cell r="C1446" t="str">
            <v>岡山県</v>
          </cell>
          <cell r="D1446" t="str">
            <v>備前市</v>
          </cell>
        </row>
        <row r="1447">
          <cell r="A1447" t="str">
            <v>岡山県瀬戸内市</v>
          </cell>
          <cell r="B1447" t="str">
            <v>332127</v>
          </cell>
          <cell r="C1447" t="str">
            <v>岡山県</v>
          </cell>
          <cell r="D1447" t="str">
            <v>瀬戸内市</v>
          </cell>
        </row>
        <row r="1448">
          <cell r="A1448" t="str">
            <v>岡山県赤磐市</v>
          </cell>
          <cell r="B1448" t="str">
            <v>332135</v>
          </cell>
          <cell r="C1448" t="str">
            <v>岡山県</v>
          </cell>
          <cell r="D1448" t="str">
            <v>赤磐市</v>
          </cell>
        </row>
        <row r="1449">
          <cell r="A1449" t="str">
            <v>岡山県真庭市</v>
          </cell>
          <cell r="B1449" t="str">
            <v>332143</v>
          </cell>
          <cell r="C1449" t="str">
            <v>岡山県</v>
          </cell>
          <cell r="D1449" t="str">
            <v>真庭市</v>
          </cell>
        </row>
        <row r="1450">
          <cell r="A1450" t="str">
            <v>岡山県美作市</v>
          </cell>
          <cell r="B1450" t="str">
            <v>332151</v>
          </cell>
          <cell r="C1450" t="str">
            <v>岡山県</v>
          </cell>
          <cell r="D1450" t="str">
            <v>美作市</v>
          </cell>
        </row>
        <row r="1451">
          <cell r="A1451" t="str">
            <v>岡山県浅口市</v>
          </cell>
          <cell r="B1451" t="str">
            <v>332160</v>
          </cell>
          <cell r="C1451" t="str">
            <v>岡山県</v>
          </cell>
          <cell r="D1451" t="str">
            <v>浅口市</v>
          </cell>
        </row>
        <row r="1452">
          <cell r="A1452" t="str">
            <v>岡山県和気郡和気町</v>
          </cell>
          <cell r="B1452" t="str">
            <v>333468</v>
          </cell>
          <cell r="C1452" t="str">
            <v>岡山県</v>
          </cell>
          <cell r="D1452" t="str">
            <v>和気郡</v>
          </cell>
          <cell r="E1452" t="str">
            <v>和気町</v>
          </cell>
        </row>
        <row r="1453">
          <cell r="A1453" t="str">
            <v>岡山県都窪郡早島町</v>
          </cell>
          <cell r="B1453" t="str">
            <v>334235</v>
          </cell>
          <cell r="C1453" t="str">
            <v>岡山県</v>
          </cell>
          <cell r="D1453" t="str">
            <v>都窪郡</v>
          </cell>
          <cell r="E1453" t="str">
            <v>早島町</v>
          </cell>
        </row>
        <row r="1454">
          <cell r="A1454" t="str">
            <v>岡山県浅口郡里庄町</v>
          </cell>
          <cell r="B1454" t="str">
            <v>334456</v>
          </cell>
          <cell r="C1454" t="str">
            <v>岡山県</v>
          </cell>
          <cell r="D1454" t="str">
            <v>浅口郡</v>
          </cell>
          <cell r="E1454" t="str">
            <v>里庄町</v>
          </cell>
        </row>
        <row r="1455">
          <cell r="A1455" t="str">
            <v>岡山県小田郡矢掛町</v>
          </cell>
          <cell r="B1455" t="str">
            <v>334618</v>
          </cell>
          <cell r="C1455" t="str">
            <v>岡山県</v>
          </cell>
          <cell r="D1455" t="str">
            <v>小田郡</v>
          </cell>
          <cell r="E1455" t="str">
            <v>矢掛町</v>
          </cell>
        </row>
        <row r="1456">
          <cell r="A1456" t="str">
            <v>岡山県真庭郡新庄村</v>
          </cell>
          <cell r="B1456" t="str">
            <v>335860</v>
          </cell>
          <cell r="C1456" t="str">
            <v>岡山県</v>
          </cell>
          <cell r="D1456" t="str">
            <v>真庭郡</v>
          </cell>
          <cell r="E1456" t="str">
            <v>新庄村</v>
          </cell>
        </row>
        <row r="1457">
          <cell r="A1457" t="str">
            <v>岡山県苫田郡鏡野町</v>
          </cell>
          <cell r="B1457" t="str">
            <v>336068</v>
          </cell>
          <cell r="C1457" t="str">
            <v>岡山県</v>
          </cell>
          <cell r="D1457" t="str">
            <v>苫田郡</v>
          </cell>
          <cell r="E1457" t="str">
            <v>鏡野町</v>
          </cell>
        </row>
        <row r="1458">
          <cell r="A1458" t="str">
            <v>岡山県勝田郡勝央町</v>
          </cell>
          <cell r="B1458" t="str">
            <v>336220</v>
          </cell>
          <cell r="C1458" t="str">
            <v>岡山県</v>
          </cell>
          <cell r="D1458" t="str">
            <v>勝田郡</v>
          </cell>
          <cell r="E1458" t="str">
            <v>勝央町</v>
          </cell>
        </row>
        <row r="1459">
          <cell r="A1459" t="str">
            <v>岡山県勝田郡奈義町</v>
          </cell>
          <cell r="B1459" t="str">
            <v>336238</v>
          </cell>
          <cell r="C1459" t="str">
            <v>岡山県</v>
          </cell>
          <cell r="D1459" t="str">
            <v>勝田郡</v>
          </cell>
          <cell r="E1459" t="str">
            <v>奈義町</v>
          </cell>
        </row>
        <row r="1460">
          <cell r="A1460" t="str">
            <v>岡山県英田郡西粟倉村</v>
          </cell>
          <cell r="B1460" t="str">
            <v>336432</v>
          </cell>
          <cell r="C1460" t="str">
            <v>岡山県</v>
          </cell>
          <cell r="D1460" t="str">
            <v>英田郡</v>
          </cell>
          <cell r="E1460" t="str">
            <v>西粟倉村</v>
          </cell>
        </row>
        <row r="1461">
          <cell r="A1461" t="str">
            <v>岡山県久米郡久米南町</v>
          </cell>
          <cell r="B1461" t="str">
            <v>336637</v>
          </cell>
          <cell r="C1461" t="str">
            <v>岡山県</v>
          </cell>
          <cell r="D1461" t="str">
            <v>久米郡</v>
          </cell>
          <cell r="E1461" t="str">
            <v>久米南町</v>
          </cell>
        </row>
        <row r="1462">
          <cell r="A1462" t="str">
            <v>岡山県久米郡美咲町</v>
          </cell>
          <cell r="B1462" t="str">
            <v>336661</v>
          </cell>
          <cell r="C1462" t="str">
            <v>岡山県</v>
          </cell>
          <cell r="D1462" t="str">
            <v>久米郡</v>
          </cell>
          <cell r="E1462" t="str">
            <v>美咲町</v>
          </cell>
        </row>
        <row r="1463">
          <cell r="A1463" t="str">
            <v>岡山県加賀郡吉備中央町</v>
          </cell>
          <cell r="B1463" t="str">
            <v>336815</v>
          </cell>
          <cell r="C1463" t="str">
            <v>岡山県</v>
          </cell>
          <cell r="D1463" t="str">
            <v>加賀郡</v>
          </cell>
          <cell r="E1463" t="str">
            <v>吉備中央町</v>
          </cell>
        </row>
        <row r="1464">
          <cell r="A1464" t="str">
            <v>広島県広島市中区</v>
          </cell>
          <cell r="B1464" t="str">
            <v>341011</v>
          </cell>
          <cell r="C1464" t="str">
            <v>広島県</v>
          </cell>
          <cell r="D1464" t="str">
            <v>広島市</v>
          </cell>
          <cell r="E1464" t="str">
            <v>中区</v>
          </cell>
        </row>
        <row r="1465">
          <cell r="A1465" t="str">
            <v>広島県広島市東区</v>
          </cell>
          <cell r="B1465" t="str">
            <v>341029</v>
          </cell>
          <cell r="C1465" t="str">
            <v>広島県</v>
          </cell>
          <cell r="D1465" t="str">
            <v>広島市</v>
          </cell>
          <cell r="E1465" t="str">
            <v>東区</v>
          </cell>
        </row>
        <row r="1466">
          <cell r="A1466" t="str">
            <v>広島県広島市南区</v>
          </cell>
          <cell r="B1466" t="str">
            <v>341037</v>
          </cell>
          <cell r="C1466" t="str">
            <v>広島県</v>
          </cell>
          <cell r="D1466" t="str">
            <v>広島市</v>
          </cell>
          <cell r="E1466" t="str">
            <v>南区</v>
          </cell>
        </row>
        <row r="1467">
          <cell r="A1467" t="str">
            <v>広島県広島市西区</v>
          </cell>
          <cell r="B1467" t="str">
            <v>341045</v>
          </cell>
          <cell r="C1467" t="str">
            <v>広島県</v>
          </cell>
          <cell r="D1467" t="str">
            <v>広島市</v>
          </cell>
          <cell r="E1467" t="str">
            <v>西区</v>
          </cell>
        </row>
        <row r="1468">
          <cell r="A1468" t="str">
            <v>広島県広島市安佐南区</v>
          </cell>
          <cell r="B1468" t="str">
            <v>341053</v>
          </cell>
          <cell r="C1468" t="str">
            <v>広島県</v>
          </cell>
          <cell r="D1468" t="str">
            <v>広島市</v>
          </cell>
          <cell r="E1468" t="str">
            <v>安佐南区</v>
          </cell>
        </row>
        <row r="1469">
          <cell r="A1469" t="str">
            <v>広島県広島市安佐北区</v>
          </cell>
          <cell r="B1469" t="str">
            <v>341061</v>
          </cell>
          <cell r="C1469" t="str">
            <v>広島県</v>
          </cell>
          <cell r="D1469" t="str">
            <v>広島市</v>
          </cell>
          <cell r="E1469" t="str">
            <v>安佐北区</v>
          </cell>
        </row>
        <row r="1470">
          <cell r="A1470" t="str">
            <v>広島県広島市安芸区</v>
          </cell>
          <cell r="B1470" t="str">
            <v>341070</v>
          </cell>
          <cell r="C1470" t="str">
            <v>広島県</v>
          </cell>
          <cell r="D1470" t="str">
            <v>広島市</v>
          </cell>
          <cell r="E1470" t="str">
            <v>安芸区</v>
          </cell>
        </row>
        <row r="1471">
          <cell r="A1471" t="str">
            <v>広島県広島市佐伯区</v>
          </cell>
          <cell r="B1471" t="str">
            <v>341088</v>
          </cell>
          <cell r="C1471" t="str">
            <v>広島県</v>
          </cell>
          <cell r="D1471" t="str">
            <v>広島市</v>
          </cell>
          <cell r="E1471" t="str">
            <v>佐伯区</v>
          </cell>
        </row>
        <row r="1472">
          <cell r="A1472" t="str">
            <v>広島県呉市</v>
          </cell>
          <cell r="B1472" t="str">
            <v>342025</v>
          </cell>
          <cell r="C1472" t="str">
            <v>広島県</v>
          </cell>
          <cell r="D1472" t="str">
            <v>呉市</v>
          </cell>
        </row>
        <row r="1473">
          <cell r="A1473" t="str">
            <v>広島県竹原市</v>
          </cell>
          <cell r="B1473" t="str">
            <v>342033</v>
          </cell>
          <cell r="C1473" t="str">
            <v>広島県</v>
          </cell>
          <cell r="D1473" t="str">
            <v>竹原市</v>
          </cell>
        </row>
        <row r="1474">
          <cell r="A1474" t="str">
            <v>広島県三原市</v>
          </cell>
          <cell r="B1474" t="str">
            <v>342041</v>
          </cell>
          <cell r="C1474" t="str">
            <v>広島県</v>
          </cell>
          <cell r="D1474" t="str">
            <v>三原市</v>
          </cell>
        </row>
        <row r="1475">
          <cell r="A1475" t="str">
            <v>広島県尾道市</v>
          </cell>
          <cell r="B1475" t="str">
            <v>342050</v>
          </cell>
          <cell r="C1475" t="str">
            <v>広島県</v>
          </cell>
          <cell r="D1475" t="str">
            <v>尾道市</v>
          </cell>
        </row>
        <row r="1476">
          <cell r="A1476" t="str">
            <v>広島県福山市</v>
          </cell>
          <cell r="B1476" t="str">
            <v>342076</v>
          </cell>
          <cell r="C1476" t="str">
            <v>広島県</v>
          </cell>
          <cell r="D1476" t="str">
            <v>福山市</v>
          </cell>
        </row>
        <row r="1477">
          <cell r="A1477" t="str">
            <v>広島県府中市</v>
          </cell>
          <cell r="B1477" t="str">
            <v>342084</v>
          </cell>
          <cell r="C1477" t="str">
            <v>広島県</v>
          </cell>
          <cell r="D1477" t="str">
            <v>府中市</v>
          </cell>
        </row>
        <row r="1478">
          <cell r="A1478" t="str">
            <v>広島県三次市</v>
          </cell>
          <cell r="B1478" t="str">
            <v>342092</v>
          </cell>
          <cell r="C1478" t="str">
            <v>広島県</v>
          </cell>
          <cell r="D1478" t="str">
            <v>三次市</v>
          </cell>
        </row>
        <row r="1479">
          <cell r="A1479" t="str">
            <v>広島県庄原市</v>
          </cell>
          <cell r="B1479" t="str">
            <v>342106</v>
          </cell>
          <cell r="C1479" t="str">
            <v>広島県</v>
          </cell>
          <cell r="D1479" t="str">
            <v>庄原市</v>
          </cell>
        </row>
        <row r="1480">
          <cell r="A1480" t="str">
            <v>広島県大竹市</v>
          </cell>
          <cell r="B1480" t="str">
            <v>342114</v>
          </cell>
          <cell r="C1480" t="str">
            <v>広島県</v>
          </cell>
          <cell r="D1480" t="str">
            <v>大竹市</v>
          </cell>
        </row>
        <row r="1481">
          <cell r="A1481" t="str">
            <v>広島県東広島市</v>
          </cell>
          <cell r="B1481" t="str">
            <v>342122</v>
          </cell>
          <cell r="C1481" t="str">
            <v>広島県</v>
          </cell>
          <cell r="D1481" t="str">
            <v>東広島市</v>
          </cell>
        </row>
        <row r="1482">
          <cell r="A1482" t="str">
            <v>広島県廿日市市</v>
          </cell>
          <cell r="B1482" t="str">
            <v>342131</v>
          </cell>
          <cell r="C1482" t="str">
            <v>広島県</v>
          </cell>
          <cell r="D1482" t="str">
            <v>廿日市市</v>
          </cell>
        </row>
        <row r="1483">
          <cell r="A1483" t="str">
            <v>広島県安芸高田市</v>
          </cell>
          <cell r="B1483" t="str">
            <v>342149</v>
          </cell>
          <cell r="C1483" t="str">
            <v>広島県</v>
          </cell>
          <cell r="D1483" t="str">
            <v>安芸高田市</v>
          </cell>
        </row>
        <row r="1484">
          <cell r="A1484" t="str">
            <v>広島県江田島市</v>
          </cell>
          <cell r="B1484" t="str">
            <v>342157</v>
          </cell>
          <cell r="C1484" t="str">
            <v>広島県</v>
          </cell>
          <cell r="D1484" t="str">
            <v>江田島市</v>
          </cell>
        </row>
        <row r="1485">
          <cell r="A1485" t="str">
            <v>広島県安芸郡府中町</v>
          </cell>
          <cell r="B1485" t="str">
            <v>343021</v>
          </cell>
          <cell r="C1485" t="str">
            <v>広島県</v>
          </cell>
          <cell r="D1485" t="str">
            <v>安芸郡</v>
          </cell>
          <cell r="E1485" t="str">
            <v>府中町</v>
          </cell>
        </row>
        <row r="1486">
          <cell r="A1486" t="str">
            <v>広島県安芸郡海田町</v>
          </cell>
          <cell r="B1486" t="str">
            <v>343048</v>
          </cell>
          <cell r="C1486" t="str">
            <v>広島県</v>
          </cell>
          <cell r="D1486" t="str">
            <v>安芸郡</v>
          </cell>
          <cell r="E1486" t="str">
            <v>海田町</v>
          </cell>
        </row>
        <row r="1487">
          <cell r="A1487" t="str">
            <v>広島県安芸郡熊野町</v>
          </cell>
          <cell r="B1487" t="str">
            <v>343072</v>
          </cell>
          <cell r="C1487" t="str">
            <v>広島県</v>
          </cell>
          <cell r="D1487" t="str">
            <v>安芸郡</v>
          </cell>
          <cell r="E1487" t="str">
            <v>熊野町</v>
          </cell>
        </row>
        <row r="1488">
          <cell r="A1488" t="str">
            <v>広島県安芸郡坂町</v>
          </cell>
          <cell r="B1488" t="str">
            <v>343099</v>
          </cell>
          <cell r="C1488" t="str">
            <v>広島県</v>
          </cell>
          <cell r="D1488" t="str">
            <v>安芸郡</v>
          </cell>
          <cell r="E1488" t="str">
            <v>坂町</v>
          </cell>
        </row>
        <row r="1489">
          <cell r="A1489" t="str">
            <v>広島県山県郡安芸太田町</v>
          </cell>
          <cell r="B1489" t="str">
            <v>343684</v>
          </cell>
          <cell r="C1489" t="str">
            <v>広島県</v>
          </cell>
          <cell r="D1489" t="str">
            <v>山県郡</v>
          </cell>
          <cell r="E1489" t="str">
            <v>安芸太田町</v>
          </cell>
        </row>
        <row r="1490">
          <cell r="A1490" t="str">
            <v>広島県山県郡北広島町</v>
          </cell>
          <cell r="B1490" t="str">
            <v>343692</v>
          </cell>
          <cell r="C1490" t="str">
            <v>広島県</v>
          </cell>
          <cell r="D1490" t="str">
            <v>山県郡</v>
          </cell>
          <cell r="E1490" t="str">
            <v>北広島町</v>
          </cell>
        </row>
        <row r="1491">
          <cell r="A1491" t="str">
            <v>広島県豊田郡大崎上島町</v>
          </cell>
          <cell r="B1491" t="str">
            <v>344311</v>
          </cell>
          <cell r="C1491" t="str">
            <v>広島県</v>
          </cell>
          <cell r="D1491" t="str">
            <v>豊田郡</v>
          </cell>
          <cell r="E1491" t="str">
            <v>大崎上島町</v>
          </cell>
        </row>
        <row r="1492">
          <cell r="A1492" t="str">
            <v>広島県世羅郡世羅町</v>
          </cell>
          <cell r="B1492" t="str">
            <v>344621</v>
          </cell>
          <cell r="C1492" t="str">
            <v>広島県</v>
          </cell>
          <cell r="D1492" t="str">
            <v>世羅郡</v>
          </cell>
          <cell r="E1492" t="str">
            <v>世羅町</v>
          </cell>
        </row>
        <row r="1493">
          <cell r="A1493" t="str">
            <v>広島県神石郡神石高原町</v>
          </cell>
          <cell r="B1493" t="str">
            <v>345458</v>
          </cell>
          <cell r="C1493" t="str">
            <v>広島県</v>
          </cell>
          <cell r="D1493" t="str">
            <v>神石郡</v>
          </cell>
          <cell r="E1493" t="str">
            <v>神石高原町</v>
          </cell>
        </row>
        <row r="1494">
          <cell r="A1494" t="str">
            <v>山口県下関市</v>
          </cell>
          <cell r="B1494" t="str">
            <v>352012</v>
          </cell>
          <cell r="C1494" t="str">
            <v>山口県</v>
          </cell>
          <cell r="D1494" t="str">
            <v>下関市</v>
          </cell>
        </row>
        <row r="1495">
          <cell r="A1495" t="str">
            <v>山口県宇部市</v>
          </cell>
          <cell r="B1495" t="str">
            <v>352021</v>
          </cell>
          <cell r="C1495" t="str">
            <v>山口県</v>
          </cell>
          <cell r="D1495" t="str">
            <v>宇部市</v>
          </cell>
        </row>
        <row r="1496">
          <cell r="A1496" t="str">
            <v>山口県山口市</v>
          </cell>
          <cell r="B1496" t="str">
            <v>352039</v>
          </cell>
          <cell r="C1496" t="str">
            <v>山口県</v>
          </cell>
          <cell r="D1496" t="str">
            <v>山口市</v>
          </cell>
        </row>
        <row r="1497">
          <cell r="A1497" t="str">
            <v>山口県萩市</v>
          </cell>
          <cell r="B1497" t="str">
            <v>352047</v>
          </cell>
          <cell r="C1497" t="str">
            <v>山口県</v>
          </cell>
          <cell r="D1497" t="str">
            <v>萩市</v>
          </cell>
        </row>
        <row r="1498">
          <cell r="A1498" t="str">
            <v>山口県防府市</v>
          </cell>
          <cell r="B1498" t="str">
            <v>352063</v>
          </cell>
          <cell r="C1498" t="str">
            <v>山口県</v>
          </cell>
          <cell r="D1498" t="str">
            <v>防府市</v>
          </cell>
        </row>
        <row r="1499">
          <cell r="A1499" t="str">
            <v>山口県下松市</v>
          </cell>
          <cell r="B1499" t="str">
            <v>352071</v>
          </cell>
          <cell r="C1499" t="str">
            <v>山口県</v>
          </cell>
          <cell r="D1499" t="str">
            <v>下松市</v>
          </cell>
        </row>
        <row r="1500">
          <cell r="A1500" t="str">
            <v>山口県岩国市</v>
          </cell>
          <cell r="B1500" t="str">
            <v>352080</v>
          </cell>
          <cell r="C1500" t="str">
            <v>山口県</v>
          </cell>
          <cell r="D1500" t="str">
            <v>岩国市</v>
          </cell>
        </row>
        <row r="1501">
          <cell r="A1501" t="str">
            <v>山口県光市</v>
          </cell>
          <cell r="B1501" t="str">
            <v>352101</v>
          </cell>
          <cell r="C1501" t="str">
            <v>山口県</v>
          </cell>
          <cell r="D1501" t="str">
            <v>光市</v>
          </cell>
        </row>
        <row r="1502">
          <cell r="A1502" t="str">
            <v>山口県長門市</v>
          </cell>
          <cell r="B1502" t="str">
            <v>352110</v>
          </cell>
          <cell r="C1502" t="str">
            <v>山口県</v>
          </cell>
          <cell r="D1502" t="str">
            <v>長門市</v>
          </cell>
        </row>
        <row r="1503">
          <cell r="A1503" t="str">
            <v>山口県柳井市</v>
          </cell>
          <cell r="B1503" t="str">
            <v>352128</v>
          </cell>
          <cell r="C1503" t="str">
            <v>山口県</v>
          </cell>
          <cell r="D1503" t="str">
            <v>柳井市</v>
          </cell>
        </row>
        <row r="1504">
          <cell r="A1504" t="str">
            <v>山口県美祢市</v>
          </cell>
          <cell r="B1504" t="str">
            <v>352136</v>
          </cell>
          <cell r="C1504" t="str">
            <v>山口県</v>
          </cell>
          <cell r="D1504" t="str">
            <v>美祢市</v>
          </cell>
        </row>
        <row r="1505">
          <cell r="A1505" t="str">
            <v>山口県周南市</v>
          </cell>
          <cell r="B1505" t="str">
            <v>352152</v>
          </cell>
          <cell r="C1505" t="str">
            <v>山口県</v>
          </cell>
          <cell r="D1505" t="str">
            <v>周南市</v>
          </cell>
        </row>
        <row r="1506">
          <cell r="A1506" t="str">
            <v>山口県山陽小野田市</v>
          </cell>
          <cell r="B1506" t="str">
            <v>352161</v>
          </cell>
          <cell r="C1506" t="str">
            <v>山口県</v>
          </cell>
          <cell r="D1506" t="str">
            <v>山陽小野田市</v>
          </cell>
        </row>
        <row r="1507">
          <cell r="A1507" t="str">
            <v>山口県大島郡周防大島町</v>
          </cell>
          <cell r="B1507" t="str">
            <v>353051</v>
          </cell>
          <cell r="C1507" t="str">
            <v>山口県</v>
          </cell>
          <cell r="D1507" t="str">
            <v>大島郡</v>
          </cell>
          <cell r="E1507" t="str">
            <v>周防大島町</v>
          </cell>
        </row>
        <row r="1508">
          <cell r="A1508" t="str">
            <v>山口県玖珂郡和木町</v>
          </cell>
          <cell r="B1508" t="str">
            <v>353213</v>
          </cell>
          <cell r="C1508" t="str">
            <v>山口県</v>
          </cell>
          <cell r="D1508" t="str">
            <v>玖珂郡</v>
          </cell>
          <cell r="E1508" t="str">
            <v>和木町</v>
          </cell>
        </row>
        <row r="1509">
          <cell r="A1509" t="str">
            <v>山口県熊毛郡上関町</v>
          </cell>
          <cell r="B1509" t="str">
            <v>353418</v>
          </cell>
          <cell r="C1509" t="str">
            <v>山口県</v>
          </cell>
          <cell r="D1509" t="str">
            <v>熊毛郡</v>
          </cell>
          <cell r="E1509" t="str">
            <v>上関町</v>
          </cell>
        </row>
        <row r="1510">
          <cell r="A1510" t="str">
            <v>山口県熊毛郡田布施町</v>
          </cell>
          <cell r="B1510" t="str">
            <v>353434</v>
          </cell>
          <cell r="C1510" t="str">
            <v>山口県</v>
          </cell>
          <cell r="D1510" t="str">
            <v>熊毛郡</v>
          </cell>
          <cell r="E1510" t="str">
            <v>田布施町</v>
          </cell>
        </row>
        <row r="1511">
          <cell r="A1511" t="str">
            <v>山口県熊毛郡平生町</v>
          </cell>
          <cell r="B1511" t="str">
            <v>353442</v>
          </cell>
          <cell r="C1511" t="str">
            <v>山口県</v>
          </cell>
          <cell r="D1511" t="str">
            <v>熊毛郡</v>
          </cell>
          <cell r="E1511" t="str">
            <v>平生町</v>
          </cell>
        </row>
        <row r="1512">
          <cell r="A1512" t="str">
            <v>山口県阿武郡阿武町</v>
          </cell>
          <cell r="B1512" t="str">
            <v>355020</v>
          </cell>
          <cell r="C1512" t="str">
            <v>山口県</v>
          </cell>
          <cell r="D1512" t="str">
            <v>阿武郡</v>
          </cell>
          <cell r="E1512" t="str">
            <v>阿武町</v>
          </cell>
        </row>
        <row r="1513">
          <cell r="A1513" t="str">
            <v>徳島県徳島市</v>
          </cell>
          <cell r="B1513" t="str">
            <v>362018</v>
          </cell>
          <cell r="C1513" t="str">
            <v>徳島県</v>
          </cell>
          <cell r="D1513" t="str">
            <v>徳島市</v>
          </cell>
        </row>
        <row r="1514">
          <cell r="A1514" t="str">
            <v>徳島県鳴門市</v>
          </cell>
          <cell r="B1514" t="str">
            <v>362026</v>
          </cell>
          <cell r="C1514" t="str">
            <v>徳島県</v>
          </cell>
          <cell r="D1514" t="str">
            <v>鳴門市</v>
          </cell>
        </row>
        <row r="1515">
          <cell r="A1515" t="str">
            <v>徳島県小松島市</v>
          </cell>
          <cell r="B1515" t="str">
            <v>362034</v>
          </cell>
          <cell r="C1515" t="str">
            <v>徳島県</v>
          </cell>
          <cell r="D1515" t="str">
            <v>小松島市</v>
          </cell>
        </row>
        <row r="1516">
          <cell r="A1516" t="str">
            <v>徳島県阿南市</v>
          </cell>
          <cell r="B1516" t="str">
            <v>362042</v>
          </cell>
          <cell r="C1516" t="str">
            <v>徳島県</v>
          </cell>
          <cell r="D1516" t="str">
            <v>阿南市</v>
          </cell>
        </row>
        <row r="1517">
          <cell r="A1517" t="str">
            <v>徳島県吉野川市</v>
          </cell>
          <cell r="B1517" t="str">
            <v>362051</v>
          </cell>
          <cell r="C1517" t="str">
            <v>徳島県</v>
          </cell>
          <cell r="D1517" t="str">
            <v>吉野川市</v>
          </cell>
        </row>
        <row r="1518">
          <cell r="A1518" t="str">
            <v>徳島県阿波市</v>
          </cell>
          <cell r="B1518" t="str">
            <v>362069</v>
          </cell>
          <cell r="C1518" t="str">
            <v>徳島県</v>
          </cell>
          <cell r="D1518" t="str">
            <v>阿波市</v>
          </cell>
        </row>
        <row r="1519">
          <cell r="A1519" t="str">
            <v>徳島県美馬市</v>
          </cell>
          <cell r="B1519" t="str">
            <v>362077</v>
          </cell>
          <cell r="C1519" t="str">
            <v>徳島県</v>
          </cell>
          <cell r="D1519" t="str">
            <v>美馬市</v>
          </cell>
        </row>
        <row r="1520">
          <cell r="A1520" t="str">
            <v>徳島県三好市</v>
          </cell>
          <cell r="B1520" t="str">
            <v>362085</v>
          </cell>
          <cell r="C1520" t="str">
            <v>徳島県</v>
          </cell>
          <cell r="D1520" t="str">
            <v>三好市</v>
          </cell>
        </row>
        <row r="1521">
          <cell r="A1521" t="str">
            <v>徳島県勝浦郡勝浦町</v>
          </cell>
          <cell r="B1521" t="str">
            <v>363014</v>
          </cell>
          <cell r="C1521" t="str">
            <v>徳島県</v>
          </cell>
          <cell r="D1521" t="str">
            <v>勝浦郡</v>
          </cell>
          <cell r="E1521" t="str">
            <v>勝浦町</v>
          </cell>
        </row>
        <row r="1522">
          <cell r="A1522" t="str">
            <v>徳島県勝浦郡上勝町</v>
          </cell>
          <cell r="B1522" t="str">
            <v>363022</v>
          </cell>
          <cell r="C1522" t="str">
            <v>徳島県</v>
          </cell>
          <cell r="D1522" t="str">
            <v>勝浦郡</v>
          </cell>
          <cell r="E1522" t="str">
            <v>上勝町</v>
          </cell>
        </row>
        <row r="1523">
          <cell r="A1523" t="str">
            <v>徳島県名東郡佐那河内村</v>
          </cell>
          <cell r="B1523" t="str">
            <v>363219</v>
          </cell>
          <cell r="C1523" t="str">
            <v>徳島県</v>
          </cell>
          <cell r="D1523" t="str">
            <v>名東郡</v>
          </cell>
          <cell r="E1523" t="str">
            <v>佐那河内村</v>
          </cell>
        </row>
        <row r="1524">
          <cell r="A1524" t="str">
            <v>徳島県名西郡石井町</v>
          </cell>
          <cell r="B1524" t="str">
            <v>363413</v>
          </cell>
          <cell r="C1524" t="str">
            <v>徳島県</v>
          </cell>
          <cell r="D1524" t="str">
            <v>名西郡</v>
          </cell>
          <cell r="E1524" t="str">
            <v>石井町</v>
          </cell>
        </row>
        <row r="1525">
          <cell r="A1525" t="str">
            <v>徳島県名西郡神山町</v>
          </cell>
          <cell r="B1525" t="str">
            <v>363421</v>
          </cell>
          <cell r="C1525" t="str">
            <v>徳島県</v>
          </cell>
          <cell r="D1525" t="str">
            <v>名西郡</v>
          </cell>
          <cell r="E1525" t="str">
            <v>神山町</v>
          </cell>
        </row>
        <row r="1526">
          <cell r="A1526" t="str">
            <v>徳島県那賀郡那賀町</v>
          </cell>
          <cell r="B1526" t="str">
            <v>363685</v>
          </cell>
          <cell r="C1526" t="str">
            <v>徳島県</v>
          </cell>
          <cell r="D1526" t="str">
            <v>那賀郡</v>
          </cell>
          <cell r="E1526" t="str">
            <v>那賀町</v>
          </cell>
        </row>
        <row r="1527">
          <cell r="A1527" t="str">
            <v>徳島県海部郡牟岐町</v>
          </cell>
          <cell r="B1527" t="str">
            <v>363839</v>
          </cell>
          <cell r="C1527" t="str">
            <v>徳島県</v>
          </cell>
          <cell r="D1527" t="str">
            <v>海部郡</v>
          </cell>
          <cell r="E1527" t="str">
            <v>牟岐町</v>
          </cell>
        </row>
        <row r="1528">
          <cell r="A1528" t="str">
            <v>徳島県海部郡美波町</v>
          </cell>
          <cell r="B1528" t="str">
            <v>363871</v>
          </cell>
          <cell r="C1528" t="str">
            <v>徳島県</v>
          </cell>
          <cell r="D1528" t="str">
            <v>海部郡</v>
          </cell>
          <cell r="E1528" t="str">
            <v>美波町</v>
          </cell>
        </row>
        <row r="1529">
          <cell r="A1529" t="str">
            <v>徳島県海部郡海陽町</v>
          </cell>
          <cell r="B1529" t="str">
            <v>363880</v>
          </cell>
          <cell r="C1529" t="str">
            <v>徳島県</v>
          </cell>
          <cell r="D1529" t="str">
            <v>海部郡</v>
          </cell>
          <cell r="E1529" t="str">
            <v>海陽町</v>
          </cell>
        </row>
        <row r="1530">
          <cell r="A1530" t="str">
            <v>徳島県板野郡松茂町</v>
          </cell>
          <cell r="B1530" t="str">
            <v>364011</v>
          </cell>
          <cell r="C1530" t="str">
            <v>徳島県</v>
          </cell>
          <cell r="D1530" t="str">
            <v>板野郡</v>
          </cell>
          <cell r="E1530" t="str">
            <v>松茂町</v>
          </cell>
        </row>
        <row r="1531">
          <cell r="A1531" t="str">
            <v>徳島県板野郡北島町</v>
          </cell>
          <cell r="B1531" t="str">
            <v>364029</v>
          </cell>
          <cell r="C1531" t="str">
            <v>徳島県</v>
          </cell>
          <cell r="D1531" t="str">
            <v>板野郡</v>
          </cell>
          <cell r="E1531" t="str">
            <v>北島町</v>
          </cell>
        </row>
        <row r="1532">
          <cell r="A1532" t="str">
            <v>徳島県板野郡藍住町</v>
          </cell>
          <cell r="B1532" t="str">
            <v>364037</v>
          </cell>
          <cell r="C1532" t="str">
            <v>徳島県</v>
          </cell>
          <cell r="D1532" t="str">
            <v>板野郡</v>
          </cell>
          <cell r="E1532" t="str">
            <v>藍住町</v>
          </cell>
        </row>
        <row r="1533">
          <cell r="A1533" t="str">
            <v>徳島県板野郡板野町</v>
          </cell>
          <cell r="B1533" t="str">
            <v>364045</v>
          </cell>
          <cell r="C1533" t="str">
            <v>徳島県</v>
          </cell>
          <cell r="D1533" t="str">
            <v>板野郡</v>
          </cell>
          <cell r="E1533" t="str">
            <v>板野町</v>
          </cell>
        </row>
        <row r="1534">
          <cell r="A1534" t="str">
            <v>徳島県板野郡上板町</v>
          </cell>
          <cell r="B1534" t="str">
            <v>364053</v>
          </cell>
          <cell r="C1534" t="str">
            <v>徳島県</v>
          </cell>
          <cell r="D1534" t="str">
            <v>板野郡</v>
          </cell>
          <cell r="E1534" t="str">
            <v>上板町</v>
          </cell>
        </row>
        <row r="1535">
          <cell r="A1535" t="str">
            <v>徳島県美馬郡つるぎ町</v>
          </cell>
          <cell r="B1535" t="str">
            <v>364681</v>
          </cell>
          <cell r="C1535" t="str">
            <v>徳島県</v>
          </cell>
          <cell r="D1535" t="str">
            <v>美馬郡</v>
          </cell>
          <cell r="E1535" t="str">
            <v>つるぎ町</v>
          </cell>
        </row>
        <row r="1536">
          <cell r="A1536" t="str">
            <v>徳島県三好郡東みよし町</v>
          </cell>
          <cell r="B1536" t="str">
            <v>364894</v>
          </cell>
          <cell r="C1536" t="str">
            <v>徳島県</v>
          </cell>
          <cell r="D1536" t="str">
            <v>三好郡</v>
          </cell>
          <cell r="E1536" t="str">
            <v>東みよし町</v>
          </cell>
        </row>
        <row r="1537">
          <cell r="A1537" t="str">
            <v>香川県高松市</v>
          </cell>
          <cell r="B1537" t="str">
            <v>372013</v>
          </cell>
          <cell r="C1537" t="str">
            <v>香川県</v>
          </cell>
          <cell r="D1537" t="str">
            <v>高松市</v>
          </cell>
        </row>
        <row r="1538">
          <cell r="A1538" t="str">
            <v>香川県丸亀市</v>
          </cell>
          <cell r="B1538" t="str">
            <v>372021</v>
          </cell>
          <cell r="C1538" t="str">
            <v>香川県</v>
          </cell>
          <cell r="D1538" t="str">
            <v>丸亀市</v>
          </cell>
        </row>
        <row r="1539">
          <cell r="A1539" t="str">
            <v>香川県坂出市</v>
          </cell>
          <cell r="B1539" t="str">
            <v>372030</v>
          </cell>
          <cell r="C1539" t="str">
            <v>香川県</v>
          </cell>
          <cell r="D1539" t="str">
            <v>坂出市</v>
          </cell>
        </row>
        <row r="1540">
          <cell r="A1540" t="str">
            <v>香川県善通寺市</v>
          </cell>
          <cell r="B1540" t="str">
            <v>372048</v>
          </cell>
          <cell r="C1540" t="str">
            <v>香川県</v>
          </cell>
          <cell r="D1540" t="str">
            <v>善通寺市</v>
          </cell>
        </row>
        <row r="1541">
          <cell r="A1541" t="str">
            <v>香川県観音寺市</v>
          </cell>
          <cell r="B1541" t="str">
            <v>372056</v>
          </cell>
          <cell r="C1541" t="str">
            <v>香川県</v>
          </cell>
          <cell r="D1541" t="str">
            <v>観音寺市</v>
          </cell>
        </row>
        <row r="1542">
          <cell r="A1542" t="str">
            <v>香川県さぬき市</v>
          </cell>
          <cell r="B1542" t="str">
            <v>372064</v>
          </cell>
          <cell r="C1542" t="str">
            <v>香川県</v>
          </cell>
          <cell r="D1542" t="str">
            <v>さぬき市</v>
          </cell>
        </row>
        <row r="1543">
          <cell r="A1543" t="str">
            <v>香川県東かがわ市</v>
          </cell>
          <cell r="B1543" t="str">
            <v>372072</v>
          </cell>
          <cell r="C1543" t="str">
            <v>香川県</v>
          </cell>
          <cell r="D1543" t="str">
            <v>東かがわ市</v>
          </cell>
        </row>
        <row r="1544">
          <cell r="A1544" t="str">
            <v>香川県三豊市</v>
          </cell>
          <cell r="B1544" t="str">
            <v>372081</v>
          </cell>
          <cell r="C1544" t="str">
            <v>香川県</v>
          </cell>
          <cell r="D1544" t="str">
            <v>三豊市</v>
          </cell>
        </row>
        <row r="1545">
          <cell r="A1545" t="str">
            <v>香川県小豆郡土庄町</v>
          </cell>
          <cell r="B1545" t="str">
            <v>373222</v>
          </cell>
          <cell r="C1545" t="str">
            <v>香川県</v>
          </cell>
          <cell r="D1545" t="str">
            <v>小豆郡</v>
          </cell>
          <cell r="E1545" t="str">
            <v>土庄町</v>
          </cell>
        </row>
        <row r="1546">
          <cell r="A1546" t="str">
            <v>香川県小豆郡小豆島町</v>
          </cell>
          <cell r="B1546" t="str">
            <v>373249</v>
          </cell>
          <cell r="C1546" t="str">
            <v>香川県</v>
          </cell>
          <cell r="D1546" t="str">
            <v>小豆郡</v>
          </cell>
          <cell r="E1546" t="str">
            <v>小豆島町</v>
          </cell>
        </row>
        <row r="1547">
          <cell r="A1547" t="str">
            <v>香川県木田郡三木町</v>
          </cell>
          <cell r="B1547" t="str">
            <v>373419</v>
          </cell>
          <cell r="C1547" t="str">
            <v>香川県</v>
          </cell>
          <cell r="D1547" t="str">
            <v>木田郡</v>
          </cell>
          <cell r="E1547" t="str">
            <v>三木町</v>
          </cell>
        </row>
        <row r="1548">
          <cell r="A1548" t="str">
            <v>香川県香川郡直島町</v>
          </cell>
          <cell r="B1548" t="str">
            <v>373648</v>
          </cell>
          <cell r="C1548" t="str">
            <v>香川県</v>
          </cell>
          <cell r="D1548" t="str">
            <v>香川郡</v>
          </cell>
          <cell r="E1548" t="str">
            <v>直島町</v>
          </cell>
        </row>
        <row r="1549">
          <cell r="A1549" t="str">
            <v>香川県綾歌郡宇多津町</v>
          </cell>
          <cell r="B1549" t="str">
            <v>373869</v>
          </cell>
          <cell r="C1549" t="str">
            <v>香川県</v>
          </cell>
          <cell r="D1549" t="str">
            <v>綾歌郡</v>
          </cell>
          <cell r="E1549" t="str">
            <v>宇多津町</v>
          </cell>
        </row>
        <row r="1550">
          <cell r="A1550" t="str">
            <v>香川県綾歌郡綾川町</v>
          </cell>
          <cell r="B1550" t="str">
            <v>373877</v>
          </cell>
          <cell r="C1550" t="str">
            <v>香川県</v>
          </cell>
          <cell r="D1550" t="str">
            <v>綾歌郡</v>
          </cell>
          <cell r="E1550" t="str">
            <v>綾川町</v>
          </cell>
        </row>
        <row r="1551">
          <cell r="A1551" t="str">
            <v>香川県仲多度郡琴平町</v>
          </cell>
          <cell r="B1551" t="str">
            <v>374032</v>
          </cell>
          <cell r="C1551" t="str">
            <v>香川県</v>
          </cell>
          <cell r="D1551" t="str">
            <v>仲多度郡</v>
          </cell>
          <cell r="E1551" t="str">
            <v>琴平町</v>
          </cell>
        </row>
        <row r="1552">
          <cell r="A1552" t="str">
            <v>香川県仲多度郡多度津町</v>
          </cell>
          <cell r="B1552" t="str">
            <v>374041</v>
          </cell>
          <cell r="C1552" t="str">
            <v>香川県</v>
          </cell>
          <cell r="D1552" t="str">
            <v>仲多度郡</v>
          </cell>
          <cell r="E1552" t="str">
            <v>多度津町</v>
          </cell>
        </row>
        <row r="1553">
          <cell r="A1553" t="str">
            <v>香川県仲多度郡まんのう町</v>
          </cell>
          <cell r="B1553" t="str">
            <v>374067</v>
          </cell>
          <cell r="C1553" t="str">
            <v>香川県</v>
          </cell>
          <cell r="D1553" t="str">
            <v>仲多度郡</v>
          </cell>
          <cell r="E1553" t="str">
            <v>まんのう町</v>
          </cell>
        </row>
        <row r="1554">
          <cell r="A1554" t="str">
            <v>愛媛県松山市</v>
          </cell>
          <cell r="B1554" t="str">
            <v>382019</v>
          </cell>
          <cell r="C1554" t="str">
            <v>愛媛県</v>
          </cell>
          <cell r="D1554" t="str">
            <v>松山市</v>
          </cell>
        </row>
        <row r="1555">
          <cell r="A1555" t="str">
            <v>愛媛県今治市</v>
          </cell>
          <cell r="B1555" t="str">
            <v>382027</v>
          </cell>
          <cell r="C1555" t="str">
            <v>愛媛県</v>
          </cell>
          <cell r="D1555" t="str">
            <v>今治市</v>
          </cell>
        </row>
        <row r="1556">
          <cell r="A1556" t="str">
            <v>愛媛県宇和島市</v>
          </cell>
          <cell r="B1556" t="str">
            <v>382035</v>
          </cell>
          <cell r="C1556" t="str">
            <v>愛媛県</v>
          </cell>
          <cell r="D1556" t="str">
            <v>宇和島市</v>
          </cell>
        </row>
        <row r="1557">
          <cell r="A1557" t="str">
            <v>愛媛県八幡浜市</v>
          </cell>
          <cell r="B1557" t="str">
            <v>382043</v>
          </cell>
          <cell r="C1557" t="str">
            <v>愛媛県</v>
          </cell>
          <cell r="D1557" t="str">
            <v>八幡浜市</v>
          </cell>
        </row>
        <row r="1558">
          <cell r="A1558" t="str">
            <v>愛媛県新居浜市</v>
          </cell>
          <cell r="B1558" t="str">
            <v>382051</v>
          </cell>
          <cell r="C1558" t="str">
            <v>愛媛県</v>
          </cell>
          <cell r="D1558" t="str">
            <v>新居浜市</v>
          </cell>
        </row>
        <row r="1559">
          <cell r="A1559" t="str">
            <v>愛媛県西条市</v>
          </cell>
          <cell r="B1559" t="str">
            <v>382060</v>
          </cell>
          <cell r="C1559" t="str">
            <v>愛媛県</v>
          </cell>
          <cell r="D1559" t="str">
            <v>西条市</v>
          </cell>
        </row>
        <row r="1560">
          <cell r="A1560" t="str">
            <v>愛媛県大洲市</v>
          </cell>
          <cell r="B1560" t="str">
            <v>382078</v>
          </cell>
          <cell r="C1560" t="str">
            <v>愛媛県</v>
          </cell>
          <cell r="D1560" t="str">
            <v>大洲市</v>
          </cell>
        </row>
        <row r="1561">
          <cell r="A1561" t="str">
            <v>愛媛県伊予市</v>
          </cell>
          <cell r="B1561" t="str">
            <v>382108</v>
          </cell>
          <cell r="C1561" t="str">
            <v>愛媛県</v>
          </cell>
          <cell r="D1561" t="str">
            <v>伊予市</v>
          </cell>
        </row>
        <row r="1562">
          <cell r="A1562" t="str">
            <v>愛媛県四国中央市</v>
          </cell>
          <cell r="B1562" t="str">
            <v>382132</v>
          </cell>
          <cell r="C1562" t="str">
            <v>愛媛県</v>
          </cell>
          <cell r="D1562" t="str">
            <v>四国中央市</v>
          </cell>
        </row>
        <row r="1563">
          <cell r="A1563" t="str">
            <v>愛媛県西予市</v>
          </cell>
          <cell r="B1563" t="str">
            <v>382141</v>
          </cell>
          <cell r="C1563" t="str">
            <v>愛媛県</v>
          </cell>
          <cell r="D1563" t="str">
            <v>西予市</v>
          </cell>
        </row>
        <row r="1564">
          <cell r="A1564" t="str">
            <v>愛媛県東温市</v>
          </cell>
          <cell r="B1564" t="str">
            <v>382159</v>
          </cell>
          <cell r="C1564" t="str">
            <v>愛媛県</v>
          </cell>
          <cell r="D1564" t="str">
            <v>東温市</v>
          </cell>
        </row>
        <row r="1565">
          <cell r="A1565" t="str">
            <v>愛媛県越智郡上島町</v>
          </cell>
          <cell r="B1565" t="str">
            <v>383562</v>
          </cell>
          <cell r="C1565" t="str">
            <v>愛媛県</v>
          </cell>
          <cell r="D1565" t="str">
            <v>越智郡</v>
          </cell>
          <cell r="E1565" t="str">
            <v>上島町</v>
          </cell>
        </row>
        <row r="1566">
          <cell r="A1566" t="str">
            <v>愛媛県上浮穴郡久万高原町</v>
          </cell>
          <cell r="B1566" t="str">
            <v>383864</v>
          </cell>
          <cell r="C1566" t="str">
            <v>愛媛県</v>
          </cell>
          <cell r="D1566" t="str">
            <v>上浮穴郡</v>
          </cell>
          <cell r="E1566" t="str">
            <v>久万高原町</v>
          </cell>
        </row>
        <row r="1567">
          <cell r="A1567" t="str">
            <v>愛媛県伊予郡松前町</v>
          </cell>
          <cell r="B1567" t="str">
            <v>384011</v>
          </cell>
          <cell r="C1567" t="str">
            <v>愛媛県</v>
          </cell>
          <cell r="D1567" t="str">
            <v>伊予郡</v>
          </cell>
          <cell r="E1567" t="str">
            <v>松前町</v>
          </cell>
        </row>
        <row r="1568">
          <cell r="A1568" t="str">
            <v>愛媛県伊予郡砥部町</v>
          </cell>
          <cell r="B1568" t="str">
            <v>384020</v>
          </cell>
          <cell r="C1568" t="str">
            <v>愛媛県</v>
          </cell>
          <cell r="D1568" t="str">
            <v>伊予郡</v>
          </cell>
          <cell r="E1568" t="str">
            <v>砥部町</v>
          </cell>
        </row>
        <row r="1569">
          <cell r="A1569" t="str">
            <v>愛媛県喜多郡内子町</v>
          </cell>
          <cell r="B1569" t="str">
            <v>384224</v>
          </cell>
          <cell r="C1569" t="str">
            <v>愛媛県</v>
          </cell>
          <cell r="D1569" t="str">
            <v>喜多郡</v>
          </cell>
          <cell r="E1569" t="str">
            <v>内子町</v>
          </cell>
        </row>
        <row r="1570">
          <cell r="A1570" t="str">
            <v>愛媛県西宇和郡伊方町</v>
          </cell>
          <cell r="B1570" t="str">
            <v>384429</v>
          </cell>
          <cell r="C1570" t="str">
            <v>愛媛県</v>
          </cell>
          <cell r="D1570" t="str">
            <v>西宇和郡</v>
          </cell>
          <cell r="E1570" t="str">
            <v>伊方町</v>
          </cell>
        </row>
        <row r="1571">
          <cell r="A1571" t="str">
            <v>愛媛県北宇和郡松野町</v>
          </cell>
          <cell r="B1571" t="str">
            <v>384844</v>
          </cell>
          <cell r="C1571" t="str">
            <v>愛媛県</v>
          </cell>
          <cell r="D1571" t="str">
            <v>北宇和郡</v>
          </cell>
          <cell r="E1571" t="str">
            <v>松野町</v>
          </cell>
        </row>
        <row r="1572">
          <cell r="A1572" t="str">
            <v>愛媛県北宇和郡鬼北町</v>
          </cell>
          <cell r="B1572" t="str">
            <v>384887</v>
          </cell>
          <cell r="C1572" t="str">
            <v>愛媛県</v>
          </cell>
          <cell r="D1572" t="str">
            <v>北宇和郡</v>
          </cell>
          <cell r="E1572" t="str">
            <v>鬼北町</v>
          </cell>
        </row>
        <row r="1573">
          <cell r="A1573" t="str">
            <v>愛媛県南宇和郡愛南町</v>
          </cell>
          <cell r="B1573" t="str">
            <v>385069</v>
          </cell>
          <cell r="C1573" t="str">
            <v>愛媛県</v>
          </cell>
          <cell r="D1573" t="str">
            <v>南宇和郡</v>
          </cell>
          <cell r="E1573" t="str">
            <v>愛南町</v>
          </cell>
        </row>
        <row r="1574">
          <cell r="A1574" t="str">
            <v>高知県高知市</v>
          </cell>
          <cell r="B1574" t="str">
            <v>392014</v>
          </cell>
          <cell r="C1574" t="str">
            <v>高知県</v>
          </cell>
          <cell r="D1574" t="str">
            <v>高知市</v>
          </cell>
        </row>
        <row r="1575">
          <cell r="A1575" t="str">
            <v>高知県室戸市</v>
          </cell>
          <cell r="B1575" t="str">
            <v>392022</v>
          </cell>
          <cell r="C1575" t="str">
            <v>高知県</v>
          </cell>
          <cell r="D1575" t="str">
            <v>室戸市</v>
          </cell>
        </row>
        <row r="1576">
          <cell r="A1576" t="str">
            <v>高知県安芸市</v>
          </cell>
          <cell r="B1576" t="str">
            <v>392031</v>
          </cell>
          <cell r="C1576" t="str">
            <v>高知県</v>
          </cell>
          <cell r="D1576" t="str">
            <v>安芸市</v>
          </cell>
        </row>
        <row r="1577">
          <cell r="A1577" t="str">
            <v>高知県南国市</v>
          </cell>
          <cell r="B1577" t="str">
            <v>392049</v>
          </cell>
          <cell r="C1577" t="str">
            <v>高知県</v>
          </cell>
          <cell r="D1577" t="str">
            <v>南国市</v>
          </cell>
        </row>
        <row r="1578">
          <cell r="A1578" t="str">
            <v>高知県土佐市</v>
          </cell>
          <cell r="B1578" t="str">
            <v>392057</v>
          </cell>
          <cell r="C1578" t="str">
            <v>高知県</v>
          </cell>
          <cell r="D1578" t="str">
            <v>土佐市</v>
          </cell>
        </row>
        <row r="1579">
          <cell r="A1579" t="str">
            <v>高知県須崎市</v>
          </cell>
          <cell r="B1579" t="str">
            <v>392065</v>
          </cell>
          <cell r="C1579" t="str">
            <v>高知県</v>
          </cell>
          <cell r="D1579" t="str">
            <v>須崎市</v>
          </cell>
        </row>
        <row r="1580">
          <cell r="A1580" t="str">
            <v>高知県宿毛市</v>
          </cell>
          <cell r="B1580" t="str">
            <v>392081</v>
          </cell>
          <cell r="C1580" t="str">
            <v>高知県</v>
          </cell>
          <cell r="D1580" t="str">
            <v>宿毛市</v>
          </cell>
        </row>
        <row r="1581">
          <cell r="A1581" t="str">
            <v>高知県土佐清水市</v>
          </cell>
          <cell r="B1581" t="str">
            <v>392090</v>
          </cell>
          <cell r="C1581" t="str">
            <v>高知県</v>
          </cell>
          <cell r="D1581" t="str">
            <v>土佐清水市</v>
          </cell>
        </row>
        <row r="1582">
          <cell r="A1582" t="str">
            <v>高知県四万十市</v>
          </cell>
          <cell r="B1582" t="str">
            <v>392103</v>
          </cell>
          <cell r="C1582" t="str">
            <v>高知県</v>
          </cell>
          <cell r="D1582" t="str">
            <v>四万十市</v>
          </cell>
        </row>
        <row r="1583">
          <cell r="A1583" t="str">
            <v>高知県香南市</v>
          </cell>
          <cell r="B1583" t="str">
            <v>392111</v>
          </cell>
          <cell r="C1583" t="str">
            <v>高知県</v>
          </cell>
          <cell r="D1583" t="str">
            <v>香南市</v>
          </cell>
        </row>
        <row r="1584">
          <cell r="A1584" t="str">
            <v>高知県香美市</v>
          </cell>
          <cell r="B1584" t="str">
            <v>392120</v>
          </cell>
          <cell r="C1584" t="str">
            <v>高知県</v>
          </cell>
          <cell r="D1584" t="str">
            <v>香美市</v>
          </cell>
        </row>
        <row r="1585">
          <cell r="A1585" t="str">
            <v>高知県安芸郡東洋町</v>
          </cell>
          <cell r="B1585" t="str">
            <v>393011</v>
          </cell>
          <cell r="C1585" t="str">
            <v>高知県</v>
          </cell>
          <cell r="D1585" t="str">
            <v>安芸郡</v>
          </cell>
          <cell r="E1585" t="str">
            <v>東洋町</v>
          </cell>
        </row>
        <row r="1586">
          <cell r="A1586" t="str">
            <v>高知県安芸郡奈半利町</v>
          </cell>
          <cell r="B1586" t="str">
            <v>393029</v>
          </cell>
          <cell r="C1586" t="str">
            <v>高知県</v>
          </cell>
          <cell r="D1586" t="str">
            <v>安芸郡</v>
          </cell>
          <cell r="E1586" t="str">
            <v>奈半利町</v>
          </cell>
        </row>
        <row r="1587">
          <cell r="A1587" t="str">
            <v>高知県安芸郡田野町</v>
          </cell>
          <cell r="B1587" t="str">
            <v>393037</v>
          </cell>
          <cell r="C1587" t="str">
            <v>高知県</v>
          </cell>
          <cell r="D1587" t="str">
            <v>安芸郡</v>
          </cell>
          <cell r="E1587" t="str">
            <v>田野町</v>
          </cell>
        </row>
        <row r="1588">
          <cell r="A1588" t="str">
            <v>高知県安芸郡安田町</v>
          </cell>
          <cell r="B1588" t="str">
            <v>393045</v>
          </cell>
          <cell r="C1588" t="str">
            <v>高知県</v>
          </cell>
          <cell r="D1588" t="str">
            <v>安芸郡</v>
          </cell>
          <cell r="E1588" t="str">
            <v>安田町</v>
          </cell>
        </row>
        <row r="1589">
          <cell r="A1589" t="str">
            <v>高知県安芸郡北川村</v>
          </cell>
          <cell r="B1589" t="str">
            <v>393053</v>
          </cell>
          <cell r="C1589" t="str">
            <v>高知県</v>
          </cell>
          <cell r="D1589" t="str">
            <v>安芸郡</v>
          </cell>
          <cell r="E1589" t="str">
            <v>北川村</v>
          </cell>
        </row>
        <row r="1590">
          <cell r="A1590" t="str">
            <v>高知県安芸郡馬路村</v>
          </cell>
          <cell r="B1590" t="str">
            <v>393061</v>
          </cell>
          <cell r="C1590" t="str">
            <v>高知県</v>
          </cell>
          <cell r="D1590" t="str">
            <v>安芸郡</v>
          </cell>
          <cell r="E1590" t="str">
            <v>馬路村</v>
          </cell>
        </row>
        <row r="1591">
          <cell r="A1591" t="str">
            <v>高知県安芸郡芸西村</v>
          </cell>
          <cell r="B1591" t="str">
            <v>393070</v>
          </cell>
          <cell r="C1591" t="str">
            <v>高知県</v>
          </cell>
          <cell r="D1591" t="str">
            <v>安芸郡</v>
          </cell>
          <cell r="E1591" t="str">
            <v>芸西村</v>
          </cell>
        </row>
        <row r="1592">
          <cell r="A1592" t="str">
            <v>高知県長岡郡本山町</v>
          </cell>
          <cell r="B1592" t="str">
            <v>393410</v>
          </cell>
          <cell r="C1592" t="str">
            <v>高知県</v>
          </cell>
          <cell r="D1592" t="str">
            <v>長岡郡</v>
          </cell>
          <cell r="E1592" t="str">
            <v>本山町</v>
          </cell>
        </row>
        <row r="1593">
          <cell r="A1593" t="str">
            <v>高知県長岡郡大豊町</v>
          </cell>
          <cell r="B1593" t="str">
            <v>393444</v>
          </cell>
          <cell r="C1593" t="str">
            <v>高知県</v>
          </cell>
          <cell r="D1593" t="str">
            <v>長岡郡</v>
          </cell>
          <cell r="E1593" t="str">
            <v>大豊町</v>
          </cell>
        </row>
        <row r="1594">
          <cell r="A1594" t="str">
            <v>高知県土佐郡土佐町</v>
          </cell>
          <cell r="B1594" t="str">
            <v>393631</v>
          </cell>
          <cell r="C1594" t="str">
            <v>高知県</v>
          </cell>
          <cell r="D1594" t="str">
            <v>土佐郡</v>
          </cell>
          <cell r="E1594" t="str">
            <v>土佐町</v>
          </cell>
        </row>
        <row r="1595">
          <cell r="A1595" t="str">
            <v>高知県土佐郡大川村</v>
          </cell>
          <cell r="B1595" t="str">
            <v>393649</v>
          </cell>
          <cell r="C1595" t="str">
            <v>高知県</v>
          </cell>
          <cell r="D1595" t="str">
            <v>土佐郡</v>
          </cell>
          <cell r="E1595" t="str">
            <v>大川村</v>
          </cell>
        </row>
        <row r="1596">
          <cell r="A1596" t="str">
            <v>高知県吾川郡いの町</v>
          </cell>
          <cell r="B1596" t="str">
            <v>393860</v>
          </cell>
          <cell r="C1596" t="str">
            <v>高知県</v>
          </cell>
          <cell r="D1596" t="str">
            <v>吾川郡</v>
          </cell>
          <cell r="E1596" t="str">
            <v>いの町</v>
          </cell>
        </row>
        <row r="1597">
          <cell r="A1597" t="str">
            <v>高知県吾川郡仁淀川町</v>
          </cell>
          <cell r="B1597" t="str">
            <v>393878</v>
          </cell>
          <cell r="C1597" t="str">
            <v>高知県</v>
          </cell>
          <cell r="D1597" t="str">
            <v>吾川郡</v>
          </cell>
          <cell r="E1597" t="str">
            <v>仁淀川町</v>
          </cell>
        </row>
        <row r="1598">
          <cell r="A1598" t="str">
            <v>高知県高岡郡中土佐町</v>
          </cell>
          <cell r="B1598" t="str">
            <v>394017</v>
          </cell>
          <cell r="C1598" t="str">
            <v>高知県</v>
          </cell>
          <cell r="D1598" t="str">
            <v>高岡郡</v>
          </cell>
          <cell r="E1598" t="str">
            <v>中土佐町</v>
          </cell>
        </row>
        <row r="1599">
          <cell r="A1599" t="str">
            <v>高知県高岡郡佐川町</v>
          </cell>
          <cell r="B1599" t="str">
            <v>394025</v>
          </cell>
          <cell r="C1599" t="str">
            <v>高知県</v>
          </cell>
          <cell r="D1599" t="str">
            <v>高岡郡</v>
          </cell>
          <cell r="E1599" t="str">
            <v>佐川町</v>
          </cell>
        </row>
        <row r="1600">
          <cell r="A1600" t="str">
            <v>高知県高岡郡越知町</v>
          </cell>
          <cell r="B1600" t="str">
            <v>394033</v>
          </cell>
          <cell r="C1600" t="str">
            <v>高知県</v>
          </cell>
          <cell r="D1600" t="str">
            <v>高岡郡</v>
          </cell>
          <cell r="E1600" t="str">
            <v>越知町</v>
          </cell>
        </row>
        <row r="1601">
          <cell r="A1601" t="str">
            <v>高知県高岡郡梼原町</v>
          </cell>
          <cell r="B1601" t="str">
            <v>394050</v>
          </cell>
          <cell r="C1601" t="str">
            <v>高知県</v>
          </cell>
          <cell r="D1601" t="str">
            <v>高岡郡</v>
          </cell>
          <cell r="E1601" t="str">
            <v>梼原町</v>
          </cell>
        </row>
        <row r="1602">
          <cell r="A1602" t="str">
            <v>高知県高岡郡日高村</v>
          </cell>
          <cell r="B1602" t="str">
            <v>394106</v>
          </cell>
          <cell r="C1602" t="str">
            <v>高知県</v>
          </cell>
          <cell r="D1602" t="str">
            <v>高岡郡</v>
          </cell>
          <cell r="E1602" t="str">
            <v>日高村</v>
          </cell>
        </row>
        <row r="1603">
          <cell r="A1603" t="str">
            <v>高知県高岡郡津野町</v>
          </cell>
          <cell r="B1603" t="str">
            <v>394114</v>
          </cell>
          <cell r="C1603" t="str">
            <v>高知県</v>
          </cell>
          <cell r="D1603" t="str">
            <v>高岡郡</v>
          </cell>
          <cell r="E1603" t="str">
            <v>津野町</v>
          </cell>
        </row>
        <row r="1604">
          <cell r="A1604" t="str">
            <v>高知県高岡郡四万十町</v>
          </cell>
          <cell r="B1604" t="str">
            <v>394122</v>
          </cell>
          <cell r="C1604" t="str">
            <v>高知県</v>
          </cell>
          <cell r="D1604" t="str">
            <v>高岡郡</v>
          </cell>
          <cell r="E1604" t="str">
            <v>四万十町</v>
          </cell>
        </row>
        <row r="1605">
          <cell r="A1605" t="str">
            <v>高知県幡多郡大月町</v>
          </cell>
          <cell r="B1605" t="str">
            <v>394246</v>
          </cell>
          <cell r="C1605" t="str">
            <v>高知県</v>
          </cell>
          <cell r="D1605" t="str">
            <v>幡多郡</v>
          </cell>
          <cell r="E1605" t="str">
            <v>大月町</v>
          </cell>
        </row>
        <row r="1606">
          <cell r="A1606" t="str">
            <v>高知県幡多郡三原村</v>
          </cell>
          <cell r="B1606" t="str">
            <v>394271</v>
          </cell>
          <cell r="C1606" t="str">
            <v>高知県</v>
          </cell>
          <cell r="D1606" t="str">
            <v>幡多郡</v>
          </cell>
          <cell r="E1606" t="str">
            <v>三原村</v>
          </cell>
        </row>
        <row r="1607">
          <cell r="A1607" t="str">
            <v>高知県幡多郡黒潮町</v>
          </cell>
          <cell r="B1607" t="str">
            <v>394289</v>
          </cell>
          <cell r="C1607" t="str">
            <v>高知県</v>
          </cell>
          <cell r="D1607" t="str">
            <v>幡多郡</v>
          </cell>
          <cell r="E1607" t="str">
            <v>黒潮町</v>
          </cell>
        </row>
        <row r="1608">
          <cell r="A1608" t="str">
            <v>福岡県北九州市門司区</v>
          </cell>
          <cell r="B1608" t="str">
            <v>401013</v>
          </cell>
          <cell r="C1608" t="str">
            <v>福岡県</v>
          </cell>
          <cell r="D1608" t="str">
            <v>北九州市</v>
          </cell>
          <cell r="E1608" t="str">
            <v>門司区</v>
          </cell>
        </row>
        <row r="1609">
          <cell r="A1609" t="str">
            <v>福岡県北九州市若松区</v>
          </cell>
          <cell r="B1609" t="str">
            <v>401030</v>
          </cell>
          <cell r="C1609" t="str">
            <v>福岡県</v>
          </cell>
          <cell r="D1609" t="str">
            <v>北九州市</v>
          </cell>
          <cell r="E1609" t="str">
            <v>若松区</v>
          </cell>
        </row>
        <row r="1610">
          <cell r="A1610" t="str">
            <v>福岡県北九州市戸畑区</v>
          </cell>
          <cell r="B1610" t="str">
            <v>401056</v>
          </cell>
          <cell r="C1610" t="str">
            <v>福岡県</v>
          </cell>
          <cell r="D1610" t="str">
            <v>北九州市</v>
          </cell>
          <cell r="E1610" t="str">
            <v>戸畑区</v>
          </cell>
        </row>
        <row r="1611">
          <cell r="A1611" t="str">
            <v>福岡県北九州市小倉北区</v>
          </cell>
          <cell r="B1611" t="str">
            <v>401064</v>
          </cell>
          <cell r="C1611" t="str">
            <v>福岡県</v>
          </cell>
          <cell r="D1611" t="str">
            <v>北九州市</v>
          </cell>
          <cell r="E1611" t="str">
            <v>小倉北区</v>
          </cell>
        </row>
        <row r="1612">
          <cell r="A1612" t="str">
            <v>福岡県北九州市小倉南区</v>
          </cell>
          <cell r="B1612" t="str">
            <v>401072</v>
          </cell>
          <cell r="C1612" t="str">
            <v>福岡県</v>
          </cell>
          <cell r="D1612" t="str">
            <v>北九州市</v>
          </cell>
          <cell r="E1612" t="str">
            <v>小倉南区</v>
          </cell>
        </row>
        <row r="1613">
          <cell r="A1613" t="str">
            <v>福岡県北九州市八幡東区</v>
          </cell>
          <cell r="B1613" t="str">
            <v>401081</v>
          </cell>
          <cell r="C1613" t="str">
            <v>福岡県</v>
          </cell>
          <cell r="D1613" t="str">
            <v>北九州市</v>
          </cell>
          <cell r="E1613" t="str">
            <v>八幡東区</v>
          </cell>
        </row>
        <row r="1614">
          <cell r="A1614" t="str">
            <v>福岡県北九州市八幡西区</v>
          </cell>
          <cell r="B1614" t="str">
            <v>401099</v>
          </cell>
          <cell r="C1614" t="str">
            <v>福岡県</v>
          </cell>
          <cell r="D1614" t="str">
            <v>北九州市</v>
          </cell>
          <cell r="E1614" t="str">
            <v>八幡西区</v>
          </cell>
        </row>
        <row r="1615">
          <cell r="A1615" t="str">
            <v>福岡県福岡市東区</v>
          </cell>
          <cell r="B1615" t="str">
            <v>401315</v>
          </cell>
          <cell r="C1615" t="str">
            <v>福岡県</v>
          </cell>
          <cell r="D1615" t="str">
            <v>福岡市</v>
          </cell>
          <cell r="E1615" t="str">
            <v>東区</v>
          </cell>
        </row>
        <row r="1616">
          <cell r="A1616" t="str">
            <v>福岡県福岡市博多区</v>
          </cell>
          <cell r="B1616" t="str">
            <v>401323</v>
          </cell>
          <cell r="C1616" t="str">
            <v>福岡県</v>
          </cell>
          <cell r="D1616" t="str">
            <v>福岡市</v>
          </cell>
          <cell r="E1616" t="str">
            <v>博多区</v>
          </cell>
        </row>
        <row r="1617">
          <cell r="A1617" t="str">
            <v>福岡県福岡市中央区</v>
          </cell>
          <cell r="B1617" t="str">
            <v>401331</v>
          </cell>
          <cell r="C1617" t="str">
            <v>福岡県</v>
          </cell>
          <cell r="D1617" t="str">
            <v>福岡市</v>
          </cell>
          <cell r="E1617" t="str">
            <v>中央区</v>
          </cell>
        </row>
        <row r="1618">
          <cell r="A1618" t="str">
            <v>福岡県福岡市南区</v>
          </cell>
          <cell r="B1618" t="str">
            <v>401340</v>
          </cell>
          <cell r="C1618" t="str">
            <v>福岡県</v>
          </cell>
          <cell r="D1618" t="str">
            <v>福岡市</v>
          </cell>
          <cell r="E1618" t="str">
            <v>南区</v>
          </cell>
        </row>
        <row r="1619">
          <cell r="A1619" t="str">
            <v>福岡県福岡市西区</v>
          </cell>
          <cell r="B1619" t="str">
            <v>401358</v>
          </cell>
          <cell r="C1619" t="str">
            <v>福岡県</v>
          </cell>
          <cell r="D1619" t="str">
            <v>福岡市</v>
          </cell>
          <cell r="E1619" t="str">
            <v>西区</v>
          </cell>
        </row>
        <row r="1620">
          <cell r="A1620" t="str">
            <v>福岡県福岡市城南区</v>
          </cell>
          <cell r="B1620" t="str">
            <v>401366</v>
          </cell>
          <cell r="C1620" t="str">
            <v>福岡県</v>
          </cell>
          <cell r="D1620" t="str">
            <v>福岡市</v>
          </cell>
          <cell r="E1620" t="str">
            <v>城南区</v>
          </cell>
        </row>
        <row r="1621">
          <cell r="A1621" t="str">
            <v>福岡県福岡市早良区</v>
          </cell>
          <cell r="B1621" t="str">
            <v>401374</v>
          </cell>
          <cell r="C1621" t="str">
            <v>福岡県</v>
          </cell>
          <cell r="D1621" t="str">
            <v>福岡市</v>
          </cell>
          <cell r="E1621" t="str">
            <v>早良区</v>
          </cell>
        </row>
        <row r="1622">
          <cell r="A1622" t="str">
            <v>福岡県大牟田市</v>
          </cell>
          <cell r="B1622" t="str">
            <v>402028</v>
          </cell>
          <cell r="C1622" t="str">
            <v>福岡県</v>
          </cell>
          <cell r="D1622" t="str">
            <v>大牟田市</v>
          </cell>
        </row>
        <row r="1623">
          <cell r="A1623" t="str">
            <v>福岡県久留米市</v>
          </cell>
          <cell r="B1623" t="str">
            <v>402036</v>
          </cell>
          <cell r="C1623" t="str">
            <v>福岡県</v>
          </cell>
          <cell r="D1623" t="str">
            <v>久留米市</v>
          </cell>
        </row>
        <row r="1624">
          <cell r="A1624" t="str">
            <v>福岡県直方市</v>
          </cell>
          <cell r="B1624" t="str">
            <v>402044</v>
          </cell>
          <cell r="C1624" t="str">
            <v>福岡県</v>
          </cell>
          <cell r="D1624" t="str">
            <v>直方市</v>
          </cell>
        </row>
        <row r="1625">
          <cell r="A1625" t="str">
            <v>福岡県飯塚市</v>
          </cell>
          <cell r="B1625" t="str">
            <v>402052</v>
          </cell>
          <cell r="C1625" t="str">
            <v>福岡県</v>
          </cell>
          <cell r="D1625" t="str">
            <v>飯塚市</v>
          </cell>
        </row>
        <row r="1626">
          <cell r="A1626" t="str">
            <v>福岡県田川市</v>
          </cell>
          <cell r="B1626" t="str">
            <v>402061</v>
          </cell>
          <cell r="C1626" t="str">
            <v>福岡県</v>
          </cell>
          <cell r="D1626" t="str">
            <v>田川市</v>
          </cell>
        </row>
        <row r="1627">
          <cell r="A1627" t="str">
            <v>福岡県柳川市</v>
          </cell>
          <cell r="B1627" t="str">
            <v>402079</v>
          </cell>
          <cell r="C1627" t="str">
            <v>福岡県</v>
          </cell>
          <cell r="D1627" t="str">
            <v>柳川市</v>
          </cell>
        </row>
        <row r="1628">
          <cell r="A1628" t="str">
            <v>福岡県八女市</v>
          </cell>
          <cell r="B1628" t="str">
            <v>402109</v>
          </cell>
          <cell r="C1628" t="str">
            <v>福岡県</v>
          </cell>
          <cell r="D1628" t="str">
            <v>八女市</v>
          </cell>
        </row>
        <row r="1629">
          <cell r="A1629" t="str">
            <v>福岡県筑後市</v>
          </cell>
          <cell r="B1629" t="str">
            <v>402117</v>
          </cell>
          <cell r="C1629" t="str">
            <v>福岡県</v>
          </cell>
          <cell r="D1629" t="str">
            <v>筑後市</v>
          </cell>
        </row>
        <row r="1630">
          <cell r="A1630" t="str">
            <v>福岡県大川市</v>
          </cell>
          <cell r="B1630" t="str">
            <v>402125</v>
          </cell>
          <cell r="C1630" t="str">
            <v>福岡県</v>
          </cell>
          <cell r="D1630" t="str">
            <v>大川市</v>
          </cell>
        </row>
        <row r="1631">
          <cell r="A1631" t="str">
            <v>福岡県行橋市</v>
          </cell>
          <cell r="B1631" t="str">
            <v>402133</v>
          </cell>
          <cell r="C1631" t="str">
            <v>福岡県</v>
          </cell>
          <cell r="D1631" t="str">
            <v>行橋市</v>
          </cell>
        </row>
        <row r="1632">
          <cell r="A1632" t="str">
            <v>福岡県豊前市</v>
          </cell>
          <cell r="B1632" t="str">
            <v>402141</v>
          </cell>
          <cell r="C1632" t="str">
            <v>福岡県</v>
          </cell>
          <cell r="D1632" t="str">
            <v>豊前市</v>
          </cell>
        </row>
        <row r="1633">
          <cell r="A1633" t="str">
            <v>福岡県中間市</v>
          </cell>
          <cell r="B1633" t="str">
            <v>402150</v>
          </cell>
          <cell r="C1633" t="str">
            <v>福岡県</v>
          </cell>
          <cell r="D1633" t="str">
            <v>中間市</v>
          </cell>
        </row>
        <row r="1634">
          <cell r="A1634" t="str">
            <v>福岡県小郡市</v>
          </cell>
          <cell r="B1634" t="str">
            <v>402168</v>
          </cell>
          <cell r="C1634" t="str">
            <v>福岡県</v>
          </cell>
          <cell r="D1634" t="str">
            <v>小郡市</v>
          </cell>
        </row>
        <row r="1635">
          <cell r="A1635" t="str">
            <v>福岡県筑紫野市</v>
          </cell>
          <cell r="B1635" t="str">
            <v>402176</v>
          </cell>
          <cell r="C1635" t="str">
            <v>福岡県</v>
          </cell>
          <cell r="D1635" t="str">
            <v>筑紫野市</v>
          </cell>
        </row>
        <row r="1636">
          <cell r="A1636" t="str">
            <v>福岡県春日市</v>
          </cell>
          <cell r="B1636" t="str">
            <v>402184</v>
          </cell>
          <cell r="C1636" t="str">
            <v>福岡県</v>
          </cell>
          <cell r="D1636" t="str">
            <v>春日市</v>
          </cell>
        </row>
        <row r="1637">
          <cell r="A1637" t="str">
            <v>福岡県大野城市</v>
          </cell>
          <cell r="B1637" t="str">
            <v>402192</v>
          </cell>
          <cell r="C1637" t="str">
            <v>福岡県</v>
          </cell>
          <cell r="D1637" t="str">
            <v>大野城市</v>
          </cell>
        </row>
        <row r="1638">
          <cell r="A1638" t="str">
            <v>福岡県宗像市</v>
          </cell>
          <cell r="B1638" t="str">
            <v>402206</v>
          </cell>
          <cell r="C1638" t="str">
            <v>福岡県</v>
          </cell>
          <cell r="D1638" t="str">
            <v>宗像市</v>
          </cell>
        </row>
        <row r="1639">
          <cell r="A1639" t="str">
            <v>福岡県太宰府市</v>
          </cell>
          <cell r="B1639" t="str">
            <v>402214</v>
          </cell>
          <cell r="C1639" t="str">
            <v>福岡県</v>
          </cell>
          <cell r="D1639" t="str">
            <v>太宰府市</v>
          </cell>
        </row>
        <row r="1640">
          <cell r="A1640" t="str">
            <v>福岡県古賀市</v>
          </cell>
          <cell r="B1640" t="str">
            <v>402231</v>
          </cell>
          <cell r="C1640" t="str">
            <v>福岡県</v>
          </cell>
          <cell r="D1640" t="str">
            <v>古賀市</v>
          </cell>
        </row>
        <row r="1641">
          <cell r="A1641" t="str">
            <v>福岡県福津市</v>
          </cell>
          <cell r="B1641" t="str">
            <v>402249</v>
          </cell>
          <cell r="C1641" t="str">
            <v>福岡県</v>
          </cell>
          <cell r="D1641" t="str">
            <v>福津市</v>
          </cell>
        </row>
        <row r="1642">
          <cell r="A1642" t="str">
            <v>福岡県うきは市</v>
          </cell>
          <cell r="B1642" t="str">
            <v>402257</v>
          </cell>
          <cell r="C1642" t="str">
            <v>福岡県</v>
          </cell>
          <cell r="D1642" t="str">
            <v>うきは市</v>
          </cell>
        </row>
        <row r="1643">
          <cell r="A1643" t="str">
            <v>福岡県宮若市</v>
          </cell>
          <cell r="B1643" t="str">
            <v>402265</v>
          </cell>
          <cell r="C1643" t="str">
            <v>福岡県</v>
          </cell>
          <cell r="D1643" t="str">
            <v>宮若市</v>
          </cell>
        </row>
        <row r="1644">
          <cell r="A1644" t="str">
            <v>福岡県嘉麻市</v>
          </cell>
          <cell r="B1644" t="str">
            <v>402273</v>
          </cell>
          <cell r="C1644" t="str">
            <v>福岡県</v>
          </cell>
          <cell r="D1644" t="str">
            <v>嘉麻市</v>
          </cell>
        </row>
        <row r="1645">
          <cell r="A1645" t="str">
            <v>福岡県朝倉市</v>
          </cell>
          <cell r="B1645" t="str">
            <v>402281</v>
          </cell>
          <cell r="C1645" t="str">
            <v>福岡県</v>
          </cell>
          <cell r="D1645" t="str">
            <v>朝倉市</v>
          </cell>
        </row>
        <row r="1646">
          <cell r="A1646" t="str">
            <v>福岡県みやま市</v>
          </cell>
          <cell r="B1646" t="str">
            <v>402290</v>
          </cell>
          <cell r="C1646" t="str">
            <v>福岡県</v>
          </cell>
          <cell r="D1646" t="str">
            <v>みやま市</v>
          </cell>
        </row>
        <row r="1647">
          <cell r="A1647" t="str">
            <v>福岡県糸島市</v>
          </cell>
          <cell r="B1647" t="str">
            <v>402303</v>
          </cell>
          <cell r="C1647" t="str">
            <v>福岡県</v>
          </cell>
          <cell r="D1647" t="str">
            <v>糸島市</v>
          </cell>
        </row>
        <row r="1648">
          <cell r="A1648" t="str">
            <v>福岡県那珂川市</v>
          </cell>
          <cell r="B1648" t="str">
            <v>402311</v>
          </cell>
          <cell r="C1648" t="str">
            <v>福岡県</v>
          </cell>
          <cell r="D1648" t="str">
            <v>那珂川市</v>
          </cell>
        </row>
        <row r="1649">
          <cell r="A1649" t="str">
            <v>福岡県糟屋郡宇美町</v>
          </cell>
          <cell r="B1649" t="str">
            <v>403415</v>
          </cell>
          <cell r="C1649" t="str">
            <v>福岡県</v>
          </cell>
          <cell r="D1649" t="str">
            <v>糟屋郡</v>
          </cell>
          <cell r="E1649" t="str">
            <v>宇美町</v>
          </cell>
        </row>
        <row r="1650">
          <cell r="A1650" t="str">
            <v>福岡県糟屋郡篠栗町</v>
          </cell>
          <cell r="B1650" t="str">
            <v>403423</v>
          </cell>
          <cell r="C1650" t="str">
            <v>福岡県</v>
          </cell>
          <cell r="D1650" t="str">
            <v>糟屋郡</v>
          </cell>
          <cell r="E1650" t="str">
            <v>篠栗町</v>
          </cell>
        </row>
        <row r="1651">
          <cell r="A1651" t="str">
            <v>福岡県糟屋郡志免町</v>
          </cell>
          <cell r="B1651" t="str">
            <v>403431</v>
          </cell>
          <cell r="C1651" t="str">
            <v>福岡県</v>
          </cell>
          <cell r="D1651" t="str">
            <v>糟屋郡</v>
          </cell>
          <cell r="E1651" t="str">
            <v>志免町</v>
          </cell>
        </row>
        <row r="1652">
          <cell r="A1652" t="str">
            <v>福岡県糟屋郡須恵町</v>
          </cell>
          <cell r="B1652" t="str">
            <v>403440</v>
          </cell>
          <cell r="C1652" t="str">
            <v>福岡県</v>
          </cell>
          <cell r="D1652" t="str">
            <v>糟屋郡</v>
          </cell>
          <cell r="E1652" t="str">
            <v>須恵町</v>
          </cell>
        </row>
        <row r="1653">
          <cell r="A1653" t="str">
            <v>福岡県糟屋郡新宮町</v>
          </cell>
          <cell r="B1653" t="str">
            <v>403458</v>
          </cell>
          <cell r="C1653" t="str">
            <v>福岡県</v>
          </cell>
          <cell r="D1653" t="str">
            <v>糟屋郡</v>
          </cell>
          <cell r="E1653" t="str">
            <v>新宮町</v>
          </cell>
        </row>
        <row r="1654">
          <cell r="A1654" t="str">
            <v>福岡県糟屋郡久山町</v>
          </cell>
          <cell r="B1654" t="str">
            <v>403482</v>
          </cell>
          <cell r="C1654" t="str">
            <v>福岡県</v>
          </cell>
          <cell r="D1654" t="str">
            <v>糟屋郡</v>
          </cell>
          <cell r="E1654" t="str">
            <v>久山町</v>
          </cell>
        </row>
        <row r="1655">
          <cell r="A1655" t="str">
            <v>福岡県糟屋郡粕屋町</v>
          </cell>
          <cell r="B1655" t="str">
            <v>403491</v>
          </cell>
          <cell r="C1655" t="str">
            <v>福岡県</v>
          </cell>
          <cell r="D1655" t="str">
            <v>糟屋郡</v>
          </cell>
          <cell r="E1655" t="str">
            <v>粕屋町</v>
          </cell>
        </row>
        <row r="1656">
          <cell r="A1656" t="str">
            <v>福岡県遠賀郡芦屋町</v>
          </cell>
          <cell r="B1656" t="str">
            <v>403814</v>
          </cell>
          <cell r="C1656" t="str">
            <v>福岡県</v>
          </cell>
          <cell r="D1656" t="str">
            <v>遠賀郡</v>
          </cell>
          <cell r="E1656" t="str">
            <v>芦屋町</v>
          </cell>
        </row>
        <row r="1657">
          <cell r="A1657" t="str">
            <v>福岡県遠賀郡水巻町</v>
          </cell>
          <cell r="B1657" t="str">
            <v>403822</v>
          </cell>
          <cell r="C1657" t="str">
            <v>福岡県</v>
          </cell>
          <cell r="D1657" t="str">
            <v>遠賀郡</v>
          </cell>
          <cell r="E1657" t="str">
            <v>水巻町</v>
          </cell>
        </row>
        <row r="1658">
          <cell r="A1658" t="str">
            <v>福岡県遠賀郡岡垣町</v>
          </cell>
          <cell r="B1658" t="str">
            <v>403831</v>
          </cell>
          <cell r="C1658" t="str">
            <v>福岡県</v>
          </cell>
          <cell r="D1658" t="str">
            <v>遠賀郡</v>
          </cell>
          <cell r="E1658" t="str">
            <v>岡垣町</v>
          </cell>
        </row>
        <row r="1659">
          <cell r="A1659" t="str">
            <v>福岡県遠賀郡遠賀町</v>
          </cell>
          <cell r="B1659" t="str">
            <v>403849</v>
          </cell>
          <cell r="C1659" t="str">
            <v>福岡県</v>
          </cell>
          <cell r="D1659" t="str">
            <v>遠賀郡</v>
          </cell>
          <cell r="E1659" t="str">
            <v>遠賀町</v>
          </cell>
        </row>
        <row r="1660">
          <cell r="A1660" t="str">
            <v>福岡県鞍手郡小竹町</v>
          </cell>
          <cell r="B1660" t="str">
            <v>404012</v>
          </cell>
          <cell r="C1660" t="str">
            <v>福岡県</v>
          </cell>
          <cell r="D1660" t="str">
            <v>鞍手郡</v>
          </cell>
          <cell r="E1660" t="str">
            <v>小竹町</v>
          </cell>
        </row>
        <row r="1661">
          <cell r="A1661" t="str">
            <v>福岡県鞍手郡鞍手町</v>
          </cell>
          <cell r="B1661" t="str">
            <v>404021</v>
          </cell>
          <cell r="C1661" t="str">
            <v>福岡県</v>
          </cell>
          <cell r="D1661" t="str">
            <v>鞍手郡</v>
          </cell>
          <cell r="E1661" t="str">
            <v>鞍手町</v>
          </cell>
        </row>
        <row r="1662">
          <cell r="A1662" t="str">
            <v>福岡県嘉穂郡桂川町</v>
          </cell>
          <cell r="B1662" t="str">
            <v>404217</v>
          </cell>
          <cell r="C1662" t="str">
            <v>福岡県</v>
          </cell>
          <cell r="D1662" t="str">
            <v>嘉穂郡</v>
          </cell>
          <cell r="E1662" t="str">
            <v>桂川町</v>
          </cell>
        </row>
        <row r="1663">
          <cell r="A1663" t="str">
            <v>福岡県朝倉郡筑前町</v>
          </cell>
          <cell r="B1663" t="str">
            <v>404471</v>
          </cell>
          <cell r="C1663" t="str">
            <v>福岡県</v>
          </cell>
          <cell r="D1663" t="str">
            <v>朝倉郡</v>
          </cell>
          <cell r="E1663" t="str">
            <v>筑前町</v>
          </cell>
        </row>
        <row r="1664">
          <cell r="A1664" t="str">
            <v>福岡県朝倉郡東峰村</v>
          </cell>
          <cell r="B1664" t="str">
            <v>404489</v>
          </cell>
          <cell r="C1664" t="str">
            <v>福岡県</v>
          </cell>
          <cell r="D1664" t="str">
            <v>朝倉郡</v>
          </cell>
          <cell r="E1664" t="str">
            <v>東峰村</v>
          </cell>
        </row>
        <row r="1665">
          <cell r="A1665" t="str">
            <v>福岡県三井郡大刀洗町</v>
          </cell>
          <cell r="B1665" t="str">
            <v>405035</v>
          </cell>
          <cell r="C1665" t="str">
            <v>福岡県</v>
          </cell>
          <cell r="D1665" t="str">
            <v>三井郡</v>
          </cell>
          <cell r="E1665" t="str">
            <v>大刀洗町</v>
          </cell>
        </row>
        <row r="1666">
          <cell r="A1666" t="str">
            <v>福岡県三潴郡大木町</v>
          </cell>
          <cell r="B1666" t="str">
            <v>405221</v>
          </cell>
          <cell r="C1666" t="str">
            <v>福岡県</v>
          </cell>
          <cell r="D1666" t="str">
            <v>三潴郡</v>
          </cell>
          <cell r="E1666" t="str">
            <v>大木町</v>
          </cell>
        </row>
        <row r="1667">
          <cell r="A1667" t="str">
            <v>福岡県八女郡広川町</v>
          </cell>
          <cell r="B1667" t="str">
            <v>405442</v>
          </cell>
          <cell r="C1667" t="str">
            <v>福岡県</v>
          </cell>
          <cell r="D1667" t="str">
            <v>八女郡</v>
          </cell>
          <cell r="E1667" t="str">
            <v>広川町</v>
          </cell>
        </row>
        <row r="1668">
          <cell r="A1668" t="str">
            <v>福岡県田川郡香春町</v>
          </cell>
          <cell r="B1668" t="str">
            <v>406015</v>
          </cell>
          <cell r="C1668" t="str">
            <v>福岡県</v>
          </cell>
          <cell r="D1668" t="str">
            <v>田川郡</v>
          </cell>
          <cell r="E1668" t="str">
            <v>香春町</v>
          </cell>
        </row>
        <row r="1669">
          <cell r="A1669" t="str">
            <v>福岡県田川郡添田町</v>
          </cell>
          <cell r="B1669" t="str">
            <v>406023</v>
          </cell>
          <cell r="C1669" t="str">
            <v>福岡県</v>
          </cell>
          <cell r="D1669" t="str">
            <v>田川郡</v>
          </cell>
          <cell r="E1669" t="str">
            <v>添田町</v>
          </cell>
        </row>
        <row r="1670">
          <cell r="A1670" t="str">
            <v>福岡県田川郡糸田町</v>
          </cell>
          <cell r="B1670" t="str">
            <v>406040</v>
          </cell>
          <cell r="C1670" t="str">
            <v>福岡県</v>
          </cell>
          <cell r="D1670" t="str">
            <v>田川郡</v>
          </cell>
          <cell r="E1670" t="str">
            <v>糸田町</v>
          </cell>
        </row>
        <row r="1671">
          <cell r="A1671" t="str">
            <v>福岡県田川郡川崎町</v>
          </cell>
          <cell r="B1671" t="str">
            <v>406058</v>
          </cell>
          <cell r="C1671" t="str">
            <v>福岡県</v>
          </cell>
          <cell r="D1671" t="str">
            <v>田川郡</v>
          </cell>
          <cell r="E1671" t="str">
            <v>川崎町</v>
          </cell>
        </row>
        <row r="1672">
          <cell r="A1672" t="str">
            <v>福岡県田川郡大任町</v>
          </cell>
          <cell r="B1672" t="str">
            <v>406082</v>
          </cell>
          <cell r="C1672" t="str">
            <v>福岡県</v>
          </cell>
          <cell r="D1672" t="str">
            <v>田川郡</v>
          </cell>
          <cell r="E1672" t="str">
            <v>大任町</v>
          </cell>
        </row>
        <row r="1673">
          <cell r="A1673" t="str">
            <v>福岡県田川郡赤村</v>
          </cell>
          <cell r="B1673" t="str">
            <v>406091</v>
          </cell>
          <cell r="C1673" t="str">
            <v>福岡県</v>
          </cell>
          <cell r="D1673" t="str">
            <v>田川郡</v>
          </cell>
          <cell r="E1673" t="str">
            <v>赤村</v>
          </cell>
        </row>
        <row r="1674">
          <cell r="A1674" t="str">
            <v>福岡県田川郡福智町</v>
          </cell>
          <cell r="B1674" t="str">
            <v>406104</v>
          </cell>
          <cell r="C1674" t="str">
            <v>福岡県</v>
          </cell>
          <cell r="D1674" t="str">
            <v>田川郡</v>
          </cell>
          <cell r="E1674" t="str">
            <v>福智町</v>
          </cell>
        </row>
        <row r="1675">
          <cell r="A1675" t="str">
            <v>福岡県京都郡苅田町</v>
          </cell>
          <cell r="B1675" t="str">
            <v>406210</v>
          </cell>
          <cell r="C1675" t="str">
            <v>福岡県</v>
          </cell>
          <cell r="D1675" t="str">
            <v>京都郡</v>
          </cell>
          <cell r="E1675" t="str">
            <v>苅田町</v>
          </cell>
        </row>
        <row r="1676">
          <cell r="A1676" t="str">
            <v>福岡県京都郡みやこ町</v>
          </cell>
          <cell r="B1676" t="str">
            <v>406252</v>
          </cell>
          <cell r="C1676" t="str">
            <v>福岡県</v>
          </cell>
          <cell r="D1676" t="str">
            <v>京都郡</v>
          </cell>
          <cell r="E1676" t="str">
            <v>みやこ町</v>
          </cell>
        </row>
        <row r="1677">
          <cell r="A1677" t="str">
            <v>福岡県築上郡吉富町</v>
          </cell>
          <cell r="B1677" t="str">
            <v>406422</v>
          </cell>
          <cell r="C1677" t="str">
            <v>福岡県</v>
          </cell>
          <cell r="D1677" t="str">
            <v>築上郡</v>
          </cell>
          <cell r="E1677" t="str">
            <v>吉富町</v>
          </cell>
        </row>
        <row r="1678">
          <cell r="A1678" t="str">
            <v>福岡県築上郡上毛町</v>
          </cell>
          <cell r="B1678" t="str">
            <v>406465</v>
          </cell>
          <cell r="C1678" t="str">
            <v>福岡県</v>
          </cell>
          <cell r="D1678" t="str">
            <v>築上郡</v>
          </cell>
          <cell r="E1678" t="str">
            <v>上毛町</v>
          </cell>
        </row>
        <row r="1679">
          <cell r="A1679" t="str">
            <v>福岡県築上郡築上町</v>
          </cell>
          <cell r="B1679" t="str">
            <v>406473</v>
          </cell>
          <cell r="C1679" t="str">
            <v>福岡県</v>
          </cell>
          <cell r="D1679" t="str">
            <v>築上郡</v>
          </cell>
          <cell r="E1679" t="str">
            <v>築上町</v>
          </cell>
        </row>
        <row r="1680">
          <cell r="A1680" t="str">
            <v>佐賀県佐賀市</v>
          </cell>
          <cell r="B1680" t="str">
            <v>412015</v>
          </cell>
          <cell r="C1680" t="str">
            <v>佐賀県</v>
          </cell>
          <cell r="D1680" t="str">
            <v>佐賀市</v>
          </cell>
        </row>
        <row r="1681">
          <cell r="A1681" t="str">
            <v>佐賀県唐津市</v>
          </cell>
          <cell r="B1681" t="str">
            <v>412023</v>
          </cell>
          <cell r="C1681" t="str">
            <v>佐賀県</v>
          </cell>
          <cell r="D1681" t="str">
            <v>唐津市</v>
          </cell>
        </row>
        <row r="1682">
          <cell r="A1682" t="str">
            <v>佐賀県鳥栖市</v>
          </cell>
          <cell r="B1682" t="str">
            <v>412031</v>
          </cell>
          <cell r="C1682" t="str">
            <v>佐賀県</v>
          </cell>
          <cell r="D1682" t="str">
            <v>鳥栖市</v>
          </cell>
        </row>
        <row r="1683">
          <cell r="A1683" t="str">
            <v>佐賀県多久市</v>
          </cell>
          <cell r="B1683" t="str">
            <v>412040</v>
          </cell>
          <cell r="C1683" t="str">
            <v>佐賀県</v>
          </cell>
          <cell r="D1683" t="str">
            <v>多久市</v>
          </cell>
        </row>
        <row r="1684">
          <cell r="A1684" t="str">
            <v>佐賀県伊万里市</v>
          </cell>
          <cell r="B1684" t="str">
            <v>412058</v>
          </cell>
          <cell r="C1684" t="str">
            <v>佐賀県</v>
          </cell>
          <cell r="D1684" t="str">
            <v>伊万里市</v>
          </cell>
        </row>
        <row r="1685">
          <cell r="A1685" t="str">
            <v>佐賀県武雄市</v>
          </cell>
          <cell r="B1685" t="str">
            <v>412066</v>
          </cell>
          <cell r="C1685" t="str">
            <v>佐賀県</v>
          </cell>
          <cell r="D1685" t="str">
            <v>武雄市</v>
          </cell>
        </row>
        <row r="1686">
          <cell r="A1686" t="str">
            <v>佐賀県鹿島市</v>
          </cell>
          <cell r="B1686" t="str">
            <v>412074</v>
          </cell>
          <cell r="C1686" t="str">
            <v>佐賀県</v>
          </cell>
          <cell r="D1686" t="str">
            <v>鹿島市</v>
          </cell>
        </row>
        <row r="1687">
          <cell r="A1687" t="str">
            <v>佐賀県小城市</v>
          </cell>
          <cell r="B1687" t="str">
            <v>412082</v>
          </cell>
          <cell r="C1687" t="str">
            <v>佐賀県</v>
          </cell>
          <cell r="D1687" t="str">
            <v>小城市</v>
          </cell>
        </row>
        <row r="1688">
          <cell r="A1688" t="str">
            <v>佐賀県嬉野市</v>
          </cell>
          <cell r="B1688" t="str">
            <v>412091</v>
          </cell>
          <cell r="C1688" t="str">
            <v>佐賀県</v>
          </cell>
          <cell r="D1688" t="str">
            <v>嬉野市</v>
          </cell>
        </row>
        <row r="1689">
          <cell r="A1689" t="str">
            <v>佐賀県神埼市</v>
          </cell>
          <cell r="B1689" t="str">
            <v>412104</v>
          </cell>
          <cell r="C1689" t="str">
            <v>佐賀県</v>
          </cell>
          <cell r="D1689" t="str">
            <v>神埼市</v>
          </cell>
        </row>
        <row r="1690">
          <cell r="A1690" t="str">
            <v>佐賀県神埼郡吉野ヶ里町</v>
          </cell>
          <cell r="B1690" t="str">
            <v>413275</v>
          </cell>
          <cell r="C1690" t="str">
            <v>佐賀県</v>
          </cell>
          <cell r="D1690" t="str">
            <v>神埼郡</v>
          </cell>
          <cell r="E1690" t="str">
            <v>吉野ヶ里町</v>
          </cell>
        </row>
        <row r="1691">
          <cell r="A1691" t="str">
            <v>佐賀県三養基郡基山町</v>
          </cell>
          <cell r="B1691" t="str">
            <v>413411</v>
          </cell>
          <cell r="C1691" t="str">
            <v>佐賀県</v>
          </cell>
          <cell r="D1691" t="str">
            <v>三養基郡</v>
          </cell>
          <cell r="E1691" t="str">
            <v>基山町</v>
          </cell>
        </row>
        <row r="1692">
          <cell r="A1692" t="str">
            <v>佐賀県三養基郡上峰町</v>
          </cell>
          <cell r="B1692" t="str">
            <v>413453</v>
          </cell>
          <cell r="C1692" t="str">
            <v>佐賀県</v>
          </cell>
          <cell r="D1692" t="str">
            <v>三養基郡</v>
          </cell>
          <cell r="E1692" t="str">
            <v>上峰町</v>
          </cell>
        </row>
        <row r="1693">
          <cell r="A1693" t="str">
            <v>佐賀県三養基郡みやき町</v>
          </cell>
          <cell r="B1693" t="str">
            <v>413461</v>
          </cell>
          <cell r="C1693" t="str">
            <v>佐賀県</v>
          </cell>
          <cell r="D1693" t="str">
            <v>三養基郡</v>
          </cell>
          <cell r="E1693" t="str">
            <v>みやき町</v>
          </cell>
        </row>
        <row r="1694">
          <cell r="A1694" t="str">
            <v>佐賀県東松浦郡玄海町</v>
          </cell>
          <cell r="B1694" t="str">
            <v>413879</v>
          </cell>
          <cell r="C1694" t="str">
            <v>佐賀県</v>
          </cell>
          <cell r="D1694" t="str">
            <v>東松浦郡</v>
          </cell>
          <cell r="E1694" t="str">
            <v>玄海町</v>
          </cell>
        </row>
        <row r="1695">
          <cell r="A1695" t="str">
            <v>佐賀県西松浦郡有田町</v>
          </cell>
          <cell r="B1695" t="str">
            <v>414018</v>
          </cell>
          <cell r="C1695" t="str">
            <v>佐賀県</v>
          </cell>
          <cell r="D1695" t="str">
            <v>西松浦郡</v>
          </cell>
          <cell r="E1695" t="str">
            <v>有田町</v>
          </cell>
        </row>
        <row r="1696">
          <cell r="A1696" t="str">
            <v>佐賀県杵島郡大町町</v>
          </cell>
          <cell r="B1696" t="str">
            <v>414239</v>
          </cell>
          <cell r="C1696" t="str">
            <v>佐賀県</v>
          </cell>
          <cell r="D1696" t="str">
            <v>杵島郡</v>
          </cell>
          <cell r="E1696" t="str">
            <v>大町町</v>
          </cell>
        </row>
        <row r="1697">
          <cell r="A1697" t="str">
            <v>佐賀県杵島郡江北町</v>
          </cell>
          <cell r="B1697" t="str">
            <v>414247</v>
          </cell>
          <cell r="C1697" t="str">
            <v>佐賀県</v>
          </cell>
          <cell r="D1697" t="str">
            <v>杵島郡</v>
          </cell>
          <cell r="E1697" t="str">
            <v>江北町</v>
          </cell>
        </row>
        <row r="1698">
          <cell r="A1698" t="str">
            <v>佐賀県杵島郡白石町</v>
          </cell>
          <cell r="B1698" t="str">
            <v>414255</v>
          </cell>
          <cell r="C1698" t="str">
            <v>佐賀県</v>
          </cell>
          <cell r="D1698" t="str">
            <v>杵島郡</v>
          </cell>
          <cell r="E1698" t="str">
            <v>白石町</v>
          </cell>
        </row>
        <row r="1699">
          <cell r="A1699" t="str">
            <v>佐賀県藤津郡太良町</v>
          </cell>
          <cell r="B1699" t="str">
            <v>414417</v>
          </cell>
          <cell r="C1699" t="str">
            <v>佐賀県</v>
          </cell>
          <cell r="D1699" t="str">
            <v>藤津郡</v>
          </cell>
          <cell r="E1699" t="str">
            <v>太良町</v>
          </cell>
        </row>
        <row r="1700">
          <cell r="A1700" t="str">
            <v>長崎県長崎市</v>
          </cell>
          <cell r="B1700" t="str">
            <v>422011</v>
          </cell>
          <cell r="C1700" t="str">
            <v>長崎県</v>
          </cell>
          <cell r="D1700" t="str">
            <v>長崎市</v>
          </cell>
        </row>
        <row r="1701">
          <cell r="A1701" t="str">
            <v>長崎県佐世保市</v>
          </cell>
          <cell r="B1701" t="str">
            <v>422029</v>
          </cell>
          <cell r="C1701" t="str">
            <v>長崎県</v>
          </cell>
          <cell r="D1701" t="str">
            <v>佐世保市</v>
          </cell>
        </row>
        <row r="1702">
          <cell r="A1702" t="str">
            <v>長崎県島原市</v>
          </cell>
          <cell r="B1702" t="str">
            <v>422037</v>
          </cell>
          <cell r="C1702" t="str">
            <v>長崎県</v>
          </cell>
          <cell r="D1702" t="str">
            <v>島原市</v>
          </cell>
        </row>
        <row r="1703">
          <cell r="A1703" t="str">
            <v>長崎県諫早市</v>
          </cell>
          <cell r="B1703" t="str">
            <v>422045</v>
          </cell>
          <cell r="C1703" t="str">
            <v>長崎県</v>
          </cell>
          <cell r="D1703" t="str">
            <v>諫早市</v>
          </cell>
        </row>
        <row r="1704">
          <cell r="A1704" t="str">
            <v>長崎県大村市</v>
          </cell>
          <cell r="B1704" t="str">
            <v>422053</v>
          </cell>
          <cell r="C1704" t="str">
            <v>長崎県</v>
          </cell>
          <cell r="D1704" t="str">
            <v>大村市</v>
          </cell>
        </row>
        <row r="1705">
          <cell r="A1705" t="str">
            <v>長崎県平戸市</v>
          </cell>
          <cell r="B1705" t="str">
            <v>422070</v>
          </cell>
          <cell r="C1705" t="str">
            <v>長崎県</v>
          </cell>
          <cell r="D1705" t="str">
            <v>平戸市</v>
          </cell>
        </row>
        <row r="1706">
          <cell r="A1706" t="str">
            <v>長崎県松浦市</v>
          </cell>
          <cell r="B1706" t="str">
            <v>422088</v>
          </cell>
          <cell r="C1706" t="str">
            <v>長崎県</v>
          </cell>
          <cell r="D1706" t="str">
            <v>松浦市</v>
          </cell>
        </row>
        <row r="1707">
          <cell r="A1707" t="str">
            <v>長崎県対馬市</v>
          </cell>
          <cell r="B1707" t="str">
            <v>422096</v>
          </cell>
          <cell r="C1707" t="str">
            <v>長崎県</v>
          </cell>
          <cell r="D1707" t="str">
            <v>対馬市</v>
          </cell>
        </row>
        <row r="1708">
          <cell r="A1708" t="str">
            <v>長崎県壱岐市</v>
          </cell>
          <cell r="B1708" t="str">
            <v>422100</v>
          </cell>
          <cell r="C1708" t="str">
            <v>長崎県</v>
          </cell>
          <cell r="D1708" t="str">
            <v>壱岐市</v>
          </cell>
        </row>
        <row r="1709">
          <cell r="A1709" t="str">
            <v>長崎県五島市</v>
          </cell>
          <cell r="B1709" t="str">
            <v>422118</v>
          </cell>
          <cell r="C1709" t="str">
            <v>長崎県</v>
          </cell>
          <cell r="D1709" t="str">
            <v>五島市</v>
          </cell>
        </row>
        <row r="1710">
          <cell r="A1710" t="str">
            <v>長崎県西海市</v>
          </cell>
          <cell r="B1710" t="str">
            <v>422126</v>
          </cell>
          <cell r="C1710" t="str">
            <v>長崎県</v>
          </cell>
          <cell r="D1710" t="str">
            <v>西海市</v>
          </cell>
        </row>
        <row r="1711">
          <cell r="A1711" t="str">
            <v>長崎県雲仙市</v>
          </cell>
          <cell r="B1711" t="str">
            <v>422134</v>
          </cell>
          <cell r="C1711" t="str">
            <v>長崎県</v>
          </cell>
          <cell r="D1711" t="str">
            <v>雲仙市</v>
          </cell>
        </row>
        <row r="1712">
          <cell r="A1712" t="str">
            <v>長崎県南島原市</v>
          </cell>
          <cell r="B1712" t="str">
            <v>422142</v>
          </cell>
          <cell r="C1712" t="str">
            <v>長崎県</v>
          </cell>
          <cell r="D1712" t="str">
            <v>南島原市</v>
          </cell>
        </row>
        <row r="1713">
          <cell r="A1713" t="str">
            <v>長崎県西彼杵郡長与町</v>
          </cell>
          <cell r="B1713" t="str">
            <v>423076</v>
          </cell>
          <cell r="C1713" t="str">
            <v>長崎県</v>
          </cell>
          <cell r="D1713" t="str">
            <v>西彼杵郡</v>
          </cell>
          <cell r="E1713" t="str">
            <v>長与町</v>
          </cell>
        </row>
        <row r="1714">
          <cell r="A1714" t="str">
            <v>長崎県西彼杵郡時津町</v>
          </cell>
          <cell r="B1714" t="str">
            <v>423084</v>
          </cell>
          <cell r="C1714" t="str">
            <v>長崎県</v>
          </cell>
          <cell r="D1714" t="str">
            <v>西彼杵郡</v>
          </cell>
          <cell r="E1714" t="str">
            <v>時津町</v>
          </cell>
        </row>
        <row r="1715">
          <cell r="A1715" t="str">
            <v>長崎県東彼杵郡東彼杵町</v>
          </cell>
          <cell r="B1715" t="str">
            <v>423211</v>
          </cell>
          <cell r="C1715" t="str">
            <v>長崎県</v>
          </cell>
          <cell r="D1715" t="str">
            <v>東彼杵郡</v>
          </cell>
          <cell r="E1715" t="str">
            <v>東彼杵町</v>
          </cell>
        </row>
        <row r="1716">
          <cell r="A1716" t="str">
            <v>長崎県東彼杵郡川棚町</v>
          </cell>
          <cell r="B1716" t="str">
            <v>423220</v>
          </cell>
          <cell r="C1716" t="str">
            <v>長崎県</v>
          </cell>
          <cell r="D1716" t="str">
            <v>東彼杵郡</v>
          </cell>
          <cell r="E1716" t="str">
            <v>川棚町</v>
          </cell>
        </row>
        <row r="1717">
          <cell r="A1717" t="str">
            <v>長崎県東彼杵郡波佐見町</v>
          </cell>
          <cell r="B1717" t="str">
            <v>423238</v>
          </cell>
          <cell r="C1717" t="str">
            <v>長崎県</v>
          </cell>
          <cell r="D1717" t="str">
            <v>東彼杵郡</v>
          </cell>
          <cell r="E1717" t="str">
            <v>波佐見町</v>
          </cell>
        </row>
        <row r="1718">
          <cell r="A1718" t="str">
            <v>長崎県北松浦郡小値賀町</v>
          </cell>
          <cell r="B1718" t="str">
            <v>423831</v>
          </cell>
          <cell r="C1718" t="str">
            <v>長崎県</v>
          </cell>
          <cell r="D1718" t="str">
            <v>北松浦郡</v>
          </cell>
          <cell r="E1718" t="str">
            <v>小値賀町</v>
          </cell>
        </row>
        <row r="1719">
          <cell r="A1719" t="str">
            <v>長崎県北松浦郡佐々町</v>
          </cell>
          <cell r="B1719" t="str">
            <v>423912</v>
          </cell>
          <cell r="C1719" t="str">
            <v>長崎県</v>
          </cell>
          <cell r="D1719" t="str">
            <v>北松浦郡</v>
          </cell>
          <cell r="E1719" t="str">
            <v>佐々町</v>
          </cell>
        </row>
        <row r="1720">
          <cell r="A1720" t="str">
            <v>長崎県南松浦郡新上五島町</v>
          </cell>
          <cell r="B1720" t="str">
            <v>424111</v>
          </cell>
          <cell r="C1720" t="str">
            <v>長崎県</v>
          </cell>
          <cell r="D1720" t="str">
            <v>南松浦郡</v>
          </cell>
          <cell r="E1720" t="str">
            <v>新上五島町</v>
          </cell>
        </row>
        <row r="1721">
          <cell r="A1721" t="str">
            <v>熊本県熊本市中央区</v>
          </cell>
          <cell r="B1721">
            <v>431010</v>
          </cell>
          <cell r="C1721" t="str">
            <v>熊本県</v>
          </cell>
          <cell r="D1721" t="str">
            <v>熊本市</v>
          </cell>
          <cell r="E1721" t="str">
            <v>中央区</v>
          </cell>
        </row>
        <row r="1722">
          <cell r="A1722" t="str">
            <v>熊本県熊本市東区</v>
          </cell>
          <cell r="B1722">
            <v>431028</v>
          </cell>
          <cell r="C1722" t="str">
            <v>熊本県</v>
          </cell>
          <cell r="D1722" t="str">
            <v>熊本市</v>
          </cell>
          <cell r="E1722" t="str">
            <v>東区</v>
          </cell>
        </row>
        <row r="1723">
          <cell r="A1723" t="str">
            <v>熊本県熊本市西区</v>
          </cell>
          <cell r="B1723">
            <v>431036</v>
          </cell>
          <cell r="C1723" t="str">
            <v>熊本県</v>
          </cell>
          <cell r="D1723" t="str">
            <v>熊本市</v>
          </cell>
          <cell r="E1723" t="str">
            <v>西区</v>
          </cell>
        </row>
        <row r="1724">
          <cell r="A1724" t="str">
            <v>熊本県熊本市南区</v>
          </cell>
          <cell r="B1724">
            <v>431044</v>
          </cell>
          <cell r="C1724" t="str">
            <v>熊本県</v>
          </cell>
          <cell r="D1724" t="str">
            <v>熊本市</v>
          </cell>
          <cell r="E1724" t="str">
            <v>南区</v>
          </cell>
        </row>
        <row r="1725">
          <cell r="A1725" t="str">
            <v>熊本県熊本市北区</v>
          </cell>
          <cell r="B1725">
            <v>431052</v>
          </cell>
          <cell r="C1725" t="str">
            <v>熊本県</v>
          </cell>
          <cell r="D1725" t="str">
            <v>熊本市</v>
          </cell>
          <cell r="E1725" t="str">
            <v>北区</v>
          </cell>
        </row>
        <row r="1726">
          <cell r="A1726" t="str">
            <v>熊本県八代市</v>
          </cell>
          <cell r="B1726" t="str">
            <v>432024</v>
          </cell>
          <cell r="C1726" t="str">
            <v>熊本県</v>
          </cell>
          <cell r="D1726" t="str">
            <v>八代市</v>
          </cell>
        </row>
        <row r="1727">
          <cell r="A1727" t="str">
            <v>熊本県人吉市</v>
          </cell>
          <cell r="B1727" t="str">
            <v>432032</v>
          </cell>
          <cell r="C1727" t="str">
            <v>熊本県</v>
          </cell>
          <cell r="D1727" t="str">
            <v>人吉市</v>
          </cell>
        </row>
        <row r="1728">
          <cell r="A1728" t="str">
            <v>熊本県荒尾市</v>
          </cell>
          <cell r="B1728" t="str">
            <v>432041</v>
          </cell>
          <cell r="C1728" t="str">
            <v>熊本県</v>
          </cell>
          <cell r="D1728" t="str">
            <v>荒尾市</v>
          </cell>
        </row>
        <row r="1729">
          <cell r="A1729" t="str">
            <v>熊本県水俣市</v>
          </cell>
          <cell r="B1729" t="str">
            <v>432059</v>
          </cell>
          <cell r="C1729" t="str">
            <v>熊本県</v>
          </cell>
          <cell r="D1729" t="str">
            <v>水俣市</v>
          </cell>
        </row>
        <row r="1730">
          <cell r="A1730" t="str">
            <v>熊本県玉名市</v>
          </cell>
          <cell r="B1730" t="str">
            <v>432067</v>
          </cell>
          <cell r="C1730" t="str">
            <v>熊本県</v>
          </cell>
          <cell r="D1730" t="str">
            <v>玉名市</v>
          </cell>
        </row>
        <row r="1731">
          <cell r="A1731" t="str">
            <v>熊本県山鹿市</v>
          </cell>
          <cell r="B1731" t="str">
            <v>432083</v>
          </cell>
          <cell r="C1731" t="str">
            <v>熊本県</v>
          </cell>
          <cell r="D1731" t="str">
            <v>山鹿市</v>
          </cell>
        </row>
        <row r="1732">
          <cell r="A1732" t="str">
            <v>熊本県菊池市</v>
          </cell>
          <cell r="B1732" t="str">
            <v>432105</v>
          </cell>
          <cell r="C1732" t="str">
            <v>熊本県</v>
          </cell>
          <cell r="D1732" t="str">
            <v>菊池市</v>
          </cell>
        </row>
        <row r="1733">
          <cell r="A1733" t="str">
            <v>熊本県宇土市</v>
          </cell>
          <cell r="B1733" t="str">
            <v>432113</v>
          </cell>
          <cell r="C1733" t="str">
            <v>熊本県</v>
          </cell>
          <cell r="D1733" t="str">
            <v>宇土市</v>
          </cell>
        </row>
        <row r="1734">
          <cell r="A1734" t="str">
            <v>熊本県上天草市</v>
          </cell>
          <cell r="B1734" t="str">
            <v>432121</v>
          </cell>
          <cell r="C1734" t="str">
            <v>熊本県</v>
          </cell>
          <cell r="D1734" t="str">
            <v>上天草市</v>
          </cell>
        </row>
        <row r="1735">
          <cell r="A1735" t="str">
            <v>熊本県宇城市</v>
          </cell>
          <cell r="B1735" t="str">
            <v>432130</v>
          </cell>
          <cell r="C1735" t="str">
            <v>熊本県</v>
          </cell>
          <cell r="D1735" t="str">
            <v>宇城市</v>
          </cell>
        </row>
        <row r="1736">
          <cell r="A1736" t="str">
            <v>熊本県阿蘇市</v>
          </cell>
          <cell r="B1736" t="str">
            <v>432148</v>
          </cell>
          <cell r="C1736" t="str">
            <v>熊本県</v>
          </cell>
          <cell r="D1736" t="str">
            <v>阿蘇市</v>
          </cell>
        </row>
        <row r="1737">
          <cell r="A1737" t="str">
            <v>熊本県天草市</v>
          </cell>
          <cell r="B1737" t="str">
            <v>432156</v>
          </cell>
          <cell r="C1737" t="str">
            <v>熊本県</v>
          </cell>
          <cell r="D1737" t="str">
            <v>天草市</v>
          </cell>
        </row>
        <row r="1738">
          <cell r="A1738" t="str">
            <v>熊本県合志市</v>
          </cell>
          <cell r="B1738" t="str">
            <v>432164</v>
          </cell>
          <cell r="C1738" t="str">
            <v>熊本県</v>
          </cell>
          <cell r="D1738" t="str">
            <v>合志市</v>
          </cell>
        </row>
        <row r="1739">
          <cell r="A1739" t="str">
            <v>熊本県下益城郡美里町</v>
          </cell>
          <cell r="B1739" t="str">
            <v>433489</v>
          </cell>
          <cell r="C1739" t="str">
            <v>熊本県</v>
          </cell>
          <cell r="D1739" t="str">
            <v>下益城郡</v>
          </cell>
          <cell r="E1739" t="str">
            <v>美里町</v>
          </cell>
        </row>
        <row r="1740">
          <cell r="A1740" t="str">
            <v>熊本県玉名郡玉東町</v>
          </cell>
          <cell r="B1740" t="str">
            <v>433641</v>
          </cell>
          <cell r="C1740" t="str">
            <v>熊本県</v>
          </cell>
          <cell r="D1740" t="str">
            <v>玉名郡</v>
          </cell>
          <cell r="E1740" t="str">
            <v>玉東町</v>
          </cell>
        </row>
        <row r="1741">
          <cell r="A1741" t="str">
            <v>熊本県玉名郡南関町</v>
          </cell>
          <cell r="B1741" t="str">
            <v>433675</v>
          </cell>
          <cell r="C1741" t="str">
            <v>熊本県</v>
          </cell>
          <cell r="D1741" t="str">
            <v>玉名郡</v>
          </cell>
          <cell r="E1741" t="str">
            <v>南関町</v>
          </cell>
        </row>
        <row r="1742">
          <cell r="A1742" t="str">
            <v>熊本県玉名郡長洲町</v>
          </cell>
          <cell r="B1742" t="str">
            <v>433683</v>
          </cell>
          <cell r="C1742" t="str">
            <v>熊本県</v>
          </cell>
          <cell r="D1742" t="str">
            <v>玉名郡</v>
          </cell>
          <cell r="E1742" t="str">
            <v>長洲町</v>
          </cell>
        </row>
        <row r="1743">
          <cell r="A1743" t="str">
            <v>熊本県玉名郡和水町</v>
          </cell>
          <cell r="B1743" t="str">
            <v>433691</v>
          </cell>
          <cell r="C1743" t="str">
            <v>熊本県</v>
          </cell>
          <cell r="D1743" t="str">
            <v>玉名郡</v>
          </cell>
          <cell r="E1743" t="str">
            <v>和水町</v>
          </cell>
        </row>
        <row r="1744">
          <cell r="A1744" t="str">
            <v>熊本県菊池郡大津町</v>
          </cell>
          <cell r="B1744" t="str">
            <v>434035</v>
          </cell>
          <cell r="C1744" t="str">
            <v>熊本県</v>
          </cell>
          <cell r="D1744" t="str">
            <v>菊池郡</v>
          </cell>
          <cell r="E1744" t="str">
            <v>大津町</v>
          </cell>
        </row>
        <row r="1745">
          <cell r="A1745" t="str">
            <v>熊本県菊池郡菊陽町</v>
          </cell>
          <cell r="B1745" t="str">
            <v>434043</v>
          </cell>
          <cell r="C1745" t="str">
            <v>熊本県</v>
          </cell>
          <cell r="D1745" t="str">
            <v>菊池郡</v>
          </cell>
          <cell r="E1745" t="str">
            <v>菊陽町</v>
          </cell>
        </row>
        <row r="1746">
          <cell r="A1746" t="str">
            <v>熊本県阿蘇郡南小国町</v>
          </cell>
          <cell r="B1746" t="str">
            <v>434230</v>
          </cell>
          <cell r="C1746" t="str">
            <v>熊本県</v>
          </cell>
          <cell r="D1746" t="str">
            <v>阿蘇郡</v>
          </cell>
          <cell r="E1746" t="str">
            <v>南小国町</v>
          </cell>
        </row>
        <row r="1747">
          <cell r="A1747" t="str">
            <v>熊本県阿蘇郡小国町</v>
          </cell>
          <cell r="B1747" t="str">
            <v>434248</v>
          </cell>
          <cell r="C1747" t="str">
            <v>熊本県</v>
          </cell>
          <cell r="D1747" t="str">
            <v>阿蘇郡</v>
          </cell>
          <cell r="E1747" t="str">
            <v>小国町</v>
          </cell>
        </row>
        <row r="1748">
          <cell r="A1748" t="str">
            <v>熊本県阿蘇郡産山村</v>
          </cell>
          <cell r="B1748" t="str">
            <v>434256</v>
          </cell>
          <cell r="C1748" t="str">
            <v>熊本県</v>
          </cell>
          <cell r="D1748" t="str">
            <v>阿蘇郡</v>
          </cell>
          <cell r="E1748" t="str">
            <v>産山村</v>
          </cell>
        </row>
        <row r="1749">
          <cell r="A1749" t="str">
            <v>熊本県阿蘇郡高森町</v>
          </cell>
          <cell r="B1749" t="str">
            <v>434281</v>
          </cell>
          <cell r="C1749" t="str">
            <v>熊本県</v>
          </cell>
          <cell r="D1749" t="str">
            <v>阿蘇郡</v>
          </cell>
          <cell r="E1749" t="str">
            <v>高森町</v>
          </cell>
        </row>
        <row r="1750">
          <cell r="A1750" t="str">
            <v>熊本県阿蘇郡西原村</v>
          </cell>
          <cell r="B1750" t="str">
            <v>434329</v>
          </cell>
          <cell r="C1750" t="str">
            <v>熊本県</v>
          </cell>
          <cell r="D1750" t="str">
            <v>阿蘇郡</v>
          </cell>
          <cell r="E1750" t="str">
            <v>西原村</v>
          </cell>
        </row>
        <row r="1751">
          <cell r="A1751" t="str">
            <v>熊本県阿蘇郡南阿蘇村</v>
          </cell>
          <cell r="B1751" t="str">
            <v>434337</v>
          </cell>
          <cell r="C1751" t="str">
            <v>熊本県</v>
          </cell>
          <cell r="D1751" t="str">
            <v>阿蘇郡</v>
          </cell>
          <cell r="E1751" t="str">
            <v>南阿蘇村</v>
          </cell>
        </row>
        <row r="1752">
          <cell r="A1752" t="str">
            <v>熊本県上益城郡御船町</v>
          </cell>
          <cell r="B1752" t="str">
            <v>434418</v>
          </cell>
          <cell r="C1752" t="str">
            <v>熊本県</v>
          </cell>
          <cell r="D1752" t="str">
            <v>上益城郡</v>
          </cell>
          <cell r="E1752" t="str">
            <v>御船町</v>
          </cell>
        </row>
        <row r="1753">
          <cell r="A1753" t="str">
            <v>熊本県上益城郡嘉島町</v>
          </cell>
          <cell r="B1753" t="str">
            <v>434426</v>
          </cell>
          <cell r="C1753" t="str">
            <v>熊本県</v>
          </cell>
          <cell r="D1753" t="str">
            <v>上益城郡</v>
          </cell>
          <cell r="E1753" t="str">
            <v>嘉島町</v>
          </cell>
        </row>
        <row r="1754">
          <cell r="A1754" t="str">
            <v>熊本県上益城郡益城町</v>
          </cell>
          <cell r="B1754" t="str">
            <v>434434</v>
          </cell>
          <cell r="C1754" t="str">
            <v>熊本県</v>
          </cell>
          <cell r="D1754" t="str">
            <v>上益城郡</v>
          </cell>
          <cell r="E1754" t="str">
            <v>益城町</v>
          </cell>
        </row>
        <row r="1755">
          <cell r="A1755" t="str">
            <v>熊本県上益城郡甲佐町</v>
          </cell>
          <cell r="B1755" t="str">
            <v>434442</v>
          </cell>
          <cell r="C1755" t="str">
            <v>熊本県</v>
          </cell>
          <cell r="D1755" t="str">
            <v>上益城郡</v>
          </cell>
          <cell r="E1755" t="str">
            <v>甲佐町</v>
          </cell>
        </row>
        <row r="1756">
          <cell r="A1756" t="str">
            <v>熊本県上益城郡山都町</v>
          </cell>
          <cell r="B1756" t="str">
            <v>434477</v>
          </cell>
          <cell r="C1756" t="str">
            <v>熊本県</v>
          </cell>
          <cell r="D1756" t="str">
            <v>上益城郡</v>
          </cell>
          <cell r="E1756" t="str">
            <v>山都町</v>
          </cell>
        </row>
        <row r="1757">
          <cell r="A1757" t="str">
            <v>熊本県八代郡氷川町</v>
          </cell>
          <cell r="B1757" t="str">
            <v>434680</v>
          </cell>
          <cell r="C1757" t="str">
            <v>熊本県</v>
          </cell>
          <cell r="D1757" t="str">
            <v>八代郡</v>
          </cell>
          <cell r="E1757" t="str">
            <v>氷川町</v>
          </cell>
        </row>
        <row r="1758">
          <cell r="A1758" t="str">
            <v>熊本県葦北郡芦北町</v>
          </cell>
          <cell r="B1758" t="str">
            <v>434825</v>
          </cell>
          <cell r="C1758" t="str">
            <v>熊本県</v>
          </cell>
          <cell r="D1758" t="str">
            <v>葦北郡</v>
          </cell>
          <cell r="E1758" t="str">
            <v>芦北町</v>
          </cell>
        </row>
        <row r="1759">
          <cell r="A1759" t="str">
            <v>熊本県葦北郡津奈木町</v>
          </cell>
          <cell r="B1759" t="str">
            <v>434841</v>
          </cell>
          <cell r="C1759" t="str">
            <v>熊本県</v>
          </cell>
          <cell r="D1759" t="str">
            <v>葦北郡</v>
          </cell>
          <cell r="E1759" t="str">
            <v>津奈木町</v>
          </cell>
        </row>
        <row r="1760">
          <cell r="A1760" t="str">
            <v>熊本県球磨郡錦町</v>
          </cell>
          <cell r="B1760" t="str">
            <v>435015</v>
          </cell>
          <cell r="C1760" t="str">
            <v>熊本県</v>
          </cell>
          <cell r="D1760" t="str">
            <v>球磨郡</v>
          </cell>
          <cell r="E1760" t="str">
            <v>錦町</v>
          </cell>
        </row>
        <row r="1761">
          <cell r="A1761" t="str">
            <v>熊本県球磨郡多良木町</v>
          </cell>
          <cell r="B1761" t="str">
            <v>435058</v>
          </cell>
          <cell r="C1761" t="str">
            <v>熊本県</v>
          </cell>
          <cell r="D1761" t="str">
            <v>球磨郡</v>
          </cell>
          <cell r="E1761" t="str">
            <v>多良木町</v>
          </cell>
        </row>
        <row r="1762">
          <cell r="A1762" t="str">
            <v>熊本県球磨郡湯前町</v>
          </cell>
          <cell r="B1762" t="str">
            <v>435066</v>
          </cell>
          <cell r="C1762" t="str">
            <v>熊本県</v>
          </cell>
          <cell r="D1762" t="str">
            <v>球磨郡</v>
          </cell>
          <cell r="E1762" t="str">
            <v>湯前町</v>
          </cell>
        </row>
        <row r="1763">
          <cell r="A1763" t="str">
            <v>熊本県球磨郡水上村</v>
          </cell>
          <cell r="B1763" t="str">
            <v>435074</v>
          </cell>
          <cell r="C1763" t="str">
            <v>熊本県</v>
          </cell>
          <cell r="D1763" t="str">
            <v>球磨郡</v>
          </cell>
          <cell r="E1763" t="str">
            <v>水上村</v>
          </cell>
        </row>
        <row r="1764">
          <cell r="A1764" t="str">
            <v>熊本県球磨郡相良村</v>
          </cell>
          <cell r="B1764" t="str">
            <v>435104</v>
          </cell>
          <cell r="C1764" t="str">
            <v>熊本県</v>
          </cell>
          <cell r="D1764" t="str">
            <v>球磨郡</v>
          </cell>
          <cell r="E1764" t="str">
            <v>相良村</v>
          </cell>
        </row>
        <row r="1765">
          <cell r="A1765" t="str">
            <v>熊本県球磨郡五木村</v>
          </cell>
          <cell r="B1765" t="str">
            <v>435112</v>
          </cell>
          <cell r="C1765" t="str">
            <v>熊本県</v>
          </cell>
          <cell r="D1765" t="str">
            <v>球磨郡</v>
          </cell>
          <cell r="E1765" t="str">
            <v>五木村</v>
          </cell>
        </row>
        <row r="1766">
          <cell r="A1766" t="str">
            <v>熊本県球磨郡山江村</v>
          </cell>
          <cell r="B1766" t="str">
            <v>435121</v>
          </cell>
          <cell r="C1766" t="str">
            <v>熊本県</v>
          </cell>
          <cell r="D1766" t="str">
            <v>球磨郡</v>
          </cell>
          <cell r="E1766" t="str">
            <v>山江村</v>
          </cell>
        </row>
        <row r="1767">
          <cell r="A1767" t="str">
            <v>熊本県球磨郡球磨村</v>
          </cell>
          <cell r="B1767" t="str">
            <v>435139</v>
          </cell>
          <cell r="C1767" t="str">
            <v>熊本県</v>
          </cell>
          <cell r="D1767" t="str">
            <v>球磨郡</v>
          </cell>
          <cell r="E1767" t="str">
            <v>球磨村</v>
          </cell>
        </row>
        <row r="1768">
          <cell r="A1768" t="str">
            <v>熊本県球磨郡あさぎり町</v>
          </cell>
          <cell r="B1768" t="str">
            <v>435147</v>
          </cell>
          <cell r="C1768" t="str">
            <v>熊本県</v>
          </cell>
          <cell r="D1768" t="str">
            <v>球磨郡</v>
          </cell>
          <cell r="E1768" t="str">
            <v>あさぎり町</v>
          </cell>
        </row>
        <row r="1769">
          <cell r="A1769" t="str">
            <v>熊本県天草郡苓北町</v>
          </cell>
          <cell r="B1769" t="str">
            <v>435317</v>
          </cell>
          <cell r="C1769" t="str">
            <v>熊本県</v>
          </cell>
          <cell r="D1769" t="str">
            <v>天草郡</v>
          </cell>
          <cell r="E1769" t="str">
            <v>苓北町</v>
          </cell>
        </row>
        <row r="1770">
          <cell r="A1770" t="str">
            <v>大分県大分市</v>
          </cell>
          <cell r="B1770" t="str">
            <v>442011</v>
          </cell>
          <cell r="C1770" t="str">
            <v>大分県</v>
          </cell>
          <cell r="D1770" t="str">
            <v>大分市</v>
          </cell>
        </row>
        <row r="1771">
          <cell r="A1771" t="str">
            <v>大分県別府市</v>
          </cell>
          <cell r="B1771" t="str">
            <v>442020</v>
          </cell>
          <cell r="C1771" t="str">
            <v>大分県</v>
          </cell>
          <cell r="D1771" t="str">
            <v>別府市</v>
          </cell>
        </row>
        <row r="1772">
          <cell r="A1772" t="str">
            <v>大分県中津市</v>
          </cell>
          <cell r="B1772" t="str">
            <v>442038</v>
          </cell>
          <cell r="C1772" t="str">
            <v>大分県</v>
          </cell>
          <cell r="D1772" t="str">
            <v>中津市</v>
          </cell>
        </row>
        <row r="1773">
          <cell r="A1773" t="str">
            <v>大分県日田市</v>
          </cell>
          <cell r="B1773" t="str">
            <v>442046</v>
          </cell>
          <cell r="C1773" t="str">
            <v>大分県</v>
          </cell>
          <cell r="D1773" t="str">
            <v>日田市</v>
          </cell>
        </row>
        <row r="1774">
          <cell r="A1774" t="str">
            <v>大分県佐伯市</v>
          </cell>
          <cell r="B1774" t="str">
            <v>442054</v>
          </cell>
          <cell r="C1774" t="str">
            <v>大分県</v>
          </cell>
          <cell r="D1774" t="str">
            <v>佐伯市</v>
          </cell>
        </row>
        <row r="1775">
          <cell r="A1775" t="str">
            <v>大分県臼杵市</v>
          </cell>
          <cell r="B1775" t="str">
            <v>442062</v>
          </cell>
          <cell r="C1775" t="str">
            <v>大分県</v>
          </cell>
          <cell r="D1775" t="str">
            <v>臼杵市</v>
          </cell>
        </row>
        <row r="1776">
          <cell r="A1776" t="str">
            <v>大分県津久見市</v>
          </cell>
          <cell r="B1776" t="str">
            <v>442071</v>
          </cell>
          <cell r="C1776" t="str">
            <v>大分県</v>
          </cell>
          <cell r="D1776" t="str">
            <v>津久見市</v>
          </cell>
        </row>
        <row r="1777">
          <cell r="A1777" t="str">
            <v>大分県竹田市</v>
          </cell>
          <cell r="B1777" t="str">
            <v>442089</v>
          </cell>
          <cell r="C1777" t="str">
            <v>大分県</v>
          </cell>
          <cell r="D1777" t="str">
            <v>竹田市</v>
          </cell>
        </row>
        <row r="1778">
          <cell r="A1778" t="str">
            <v>大分県豊後高田市</v>
          </cell>
          <cell r="B1778" t="str">
            <v>442097</v>
          </cell>
          <cell r="C1778" t="str">
            <v>大分県</v>
          </cell>
          <cell r="D1778" t="str">
            <v>豊後高田市</v>
          </cell>
        </row>
        <row r="1779">
          <cell r="A1779" t="str">
            <v>大分県杵築市</v>
          </cell>
          <cell r="B1779" t="str">
            <v>442101</v>
          </cell>
          <cell r="C1779" t="str">
            <v>大分県</v>
          </cell>
          <cell r="D1779" t="str">
            <v>杵築市</v>
          </cell>
        </row>
        <row r="1780">
          <cell r="A1780" t="str">
            <v>大分県宇佐市</v>
          </cell>
          <cell r="B1780" t="str">
            <v>442119</v>
          </cell>
          <cell r="C1780" t="str">
            <v>大分県</v>
          </cell>
          <cell r="D1780" t="str">
            <v>宇佐市</v>
          </cell>
        </row>
        <row r="1781">
          <cell r="A1781" t="str">
            <v>大分県豊後大野市</v>
          </cell>
          <cell r="B1781" t="str">
            <v>442127</v>
          </cell>
          <cell r="C1781" t="str">
            <v>大分県</v>
          </cell>
          <cell r="D1781" t="str">
            <v>豊後大野市</v>
          </cell>
        </row>
        <row r="1782">
          <cell r="A1782" t="str">
            <v>大分県由布市</v>
          </cell>
          <cell r="B1782" t="str">
            <v>442135</v>
          </cell>
          <cell r="C1782" t="str">
            <v>大分県</v>
          </cell>
          <cell r="D1782" t="str">
            <v>由布市</v>
          </cell>
        </row>
        <row r="1783">
          <cell r="A1783" t="str">
            <v>大分県国東市</v>
          </cell>
          <cell r="B1783" t="str">
            <v>442143</v>
          </cell>
          <cell r="C1783" t="str">
            <v>大分県</v>
          </cell>
          <cell r="D1783" t="str">
            <v>国東市</v>
          </cell>
        </row>
        <row r="1784">
          <cell r="A1784" t="str">
            <v>大分県東国東郡姫島村</v>
          </cell>
          <cell r="B1784" t="str">
            <v>443221</v>
          </cell>
          <cell r="C1784" t="str">
            <v>大分県</v>
          </cell>
          <cell r="D1784" t="str">
            <v>東国東郡</v>
          </cell>
          <cell r="E1784" t="str">
            <v>姫島村</v>
          </cell>
        </row>
        <row r="1785">
          <cell r="A1785" t="str">
            <v>大分県速見郡日出町</v>
          </cell>
          <cell r="B1785" t="str">
            <v>443417</v>
          </cell>
          <cell r="C1785" t="str">
            <v>大分県</v>
          </cell>
          <cell r="D1785" t="str">
            <v>速見郡</v>
          </cell>
          <cell r="E1785" t="str">
            <v>日出町</v>
          </cell>
        </row>
        <row r="1786">
          <cell r="A1786" t="str">
            <v>大分県玖珠郡九重町</v>
          </cell>
          <cell r="B1786" t="str">
            <v>444618</v>
          </cell>
          <cell r="C1786" t="str">
            <v>大分県</v>
          </cell>
          <cell r="D1786" t="str">
            <v>玖珠郡</v>
          </cell>
          <cell r="E1786" t="str">
            <v>九重町</v>
          </cell>
        </row>
        <row r="1787">
          <cell r="A1787" t="str">
            <v>大分県玖珠郡玖珠町</v>
          </cell>
          <cell r="B1787" t="str">
            <v>444626</v>
          </cell>
          <cell r="C1787" t="str">
            <v>大分県</v>
          </cell>
          <cell r="D1787" t="str">
            <v>玖珠郡</v>
          </cell>
          <cell r="E1787" t="str">
            <v>玖珠町</v>
          </cell>
        </row>
        <row r="1788">
          <cell r="A1788" t="str">
            <v>宮崎県宮崎市</v>
          </cell>
          <cell r="B1788" t="str">
            <v>452017</v>
          </cell>
          <cell r="C1788" t="str">
            <v>宮崎県</v>
          </cell>
          <cell r="D1788" t="str">
            <v>宮崎市</v>
          </cell>
        </row>
        <row r="1789">
          <cell r="A1789" t="str">
            <v>宮崎県都城市</v>
          </cell>
          <cell r="B1789" t="str">
            <v>452025</v>
          </cell>
          <cell r="C1789" t="str">
            <v>宮崎県</v>
          </cell>
          <cell r="D1789" t="str">
            <v>都城市</v>
          </cell>
        </row>
        <row r="1790">
          <cell r="A1790" t="str">
            <v>宮崎県延岡市</v>
          </cell>
          <cell r="B1790" t="str">
            <v>452033</v>
          </cell>
          <cell r="C1790" t="str">
            <v>宮崎県</v>
          </cell>
          <cell r="D1790" t="str">
            <v>延岡市</v>
          </cell>
        </row>
        <row r="1791">
          <cell r="A1791" t="str">
            <v>宮崎県日南市</v>
          </cell>
          <cell r="B1791" t="str">
            <v>452041</v>
          </cell>
          <cell r="C1791" t="str">
            <v>宮崎県</v>
          </cell>
          <cell r="D1791" t="str">
            <v>日南市</v>
          </cell>
        </row>
        <row r="1792">
          <cell r="A1792" t="str">
            <v>宮崎県小林市</v>
          </cell>
          <cell r="B1792" t="str">
            <v>452050</v>
          </cell>
          <cell r="C1792" t="str">
            <v>宮崎県</v>
          </cell>
          <cell r="D1792" t="str">
            <v>小林市</v>
          </cell>
        </row>
        <row r="1793">
          <cell r="A1793" t="str">
            <v>宮崎県日向市</v>
          </cell>
          <cell r="B1793" t="str">
            <v>452068</v>
          </cell>
          <cell r="C1793" t="str">
            <v>宮崎県</v>
          </cell>
          <cell r="D1793" t="str">
            <v>日向市</v>
          </cell>
        </row>
        <row r="1794">
          <cell r="A1794" t="str">
            <v>宮崎県串間市</v>
          </cell>
          <cell r="B1794" t="str">
            <v>452076</v>
          </cell>
          <cell r="C1794" t="str">
            <v>宮崎県</v>
          </cell>
          <cell r="D1794" t="str">
            <v>串間市</v>
          </cell>
        </row>
        <row r="1795">
          <cell r="A1795" t="str">
            <v>宮崎県西都市</v>
          </cell>
          <cell r="B1795" t="str">
            <v>452084</v>
          </cell>
          <cell r="C1795" t="str">
            <v>宮崎県</v>
          </cell>
          <cell r="D1795" t="str">
            <v>西都市</v>
          </cell>
        </row>
        <row r="1796">
          <cell r="A1796" t="str">
            <v>宮崎県えびの市</v>
          </cell>
          <cell r="B1796" t="str">
            <v>452092</v>
          </cell>
          <cell r="C1796" t="str">
            <v>宮崎県</v>
          </cell>
          <cell r="D1796" t="str">
            <v>えびの市</v>
          </cell>
        </row>
        <row r="1797">
          <cell r="A1797" t="str">
            <v>宮崎県北諸県郡三股町</v>
          </cell>
          <cell r="B1797" t="str">
            <v>453412</v>
          </cell>
          <cell r="C1797" t="str">
            <v>宮崎県</v>
          </cell>
          <cell r="D1797" t="str">
            <v>北諸県郡</v>
          </cell>
          <cell r="E1797" t="str">
            <v>三股町</v>
          </cell>
        </row>
        <row r="1798">
          <cell r="A1798" t="str">
            <v>宮崎県西諸県郡高原町</v>
          </cell>
          <cell r="B1798" t="str">
            <v>453617</v>
          </cell>
          <cell r="C1798" t="str">
            <v>宮崎県</v>
          </cell>
          <cell r="D1798" t="str">
            <v>西諸県郡</v>
          </cell>
          <cell r="E1798" t="str">
            <v>高原町</v>
          </cell>
        </row>
        <row r="1799">
          <cell r="A1799" t="str">
            <v>宮崎県東諸県郡国富町</v>
          </cell>
          <cell r="B1799" t="str">
            <v>453820</v>
          </cell>
          <cell r="C1799" t="str">
            <v>宮崎県</v>
          </cell>
          <cell r="D1799" t="str">
            <v>東諸県郡</v>
          </cell>
          <cell r="E1799" t="str">
            <v>国富町</v>
          </cell>
        </row>
        <row r="1800">
          <cell r="A1800" t="str">
            <v>宮崎県東諸県郡綾町</v>
          </cell>
          <cell r="B1800" t="str">
            <v>453838</v>
          </cell>
          <cell r="C1800" t="str">
            <v>宮崎県</v>
          </cell>
          <cell r="D1800" t="str">
            <v>東諸県郡</v>
          </cell>
          <cell r="E1800" t="str">
            <v>綾町</v>
          </cell>
        </row>
        <row r="1801">
          <cell r="A1801" t="str">
            <v>宮崎県児湯郡高鍋町</v>
          </cell>
          <cell r="B1801" t="str">
            <v>454010</v>
          </cell>
          <cell r="C1801" t="str">
            <v>宮崎県</v>
          </cell>
          <cell r="D1801" t="str">
            <v>児湯郡</v>
          </cell>
          <cell r="E1801" t="str">
            <v>高鍋町</v>
          </cell>
        </row>
        <row r="1802">
          <cell r="A1802" t="str">
            <v>宮崎県児湯郡新富町</v>
          </cell>
          <cell r="B1802" t="str">
            <v>454028</v>
          </cell>
          <cell r="C1802" t="str">
            <v>宮崎県</v>
          </cell>
          <cell r="D1802" t="str">
            <v>児湯郡</v>
          </cell>
          <cell r="E1802" t="str">
            <v>新富町</v>
          </cell>
        </row>
        <row r="1803">
          <cell r="A1803" t="str">
            <v>宮崎県児湯郡西米良村</v>
          </cell>
          <cell r="B1803" t="str">
            <v>454036</v>
          </cell>
          <cell r="C1803" t="str">
            <v>宮崎県</v>
          </cell>
          <cell r="D1803" t="str">
            <v>児湯郡</v>
          </cell>
          <cell r="E1803" t="str">
            <v>西米良村</v>
          </cell>
        </row>
        <row r="1804">
          <cell r="A1804" t="str">
            <v>宮崎県児湯郡木城町</v>
          </cell>
          <cell r="B1804" t="str">
            <v>454044</v>
          </cell>
          <cell r="C1804" t="str">
            <v>宮崎県</v>
          </cell>
          <cell r="D1804" t="str">
            <v>児湯郡</v>
          </cell>
          <cell r="E1804" t="str">
            <v>木城町</v>
          </cell>
        </row>
        <row r="1805">
          <cell r="A1805" t="str">
            <v>宮崎県児湯郡川南町</v>
          </cell>
          <cell r="B1805" t="str">
            <v>454052</v>
          </cell>
          <cell r="C1805" t="str">
            <v>宮崎県</v>
          </cell>
          <cell r="D1805" t="str">
            <v>児湯郡</v>
          </cell>
          <cell r="E1805" t="str">
            <v>川南町</v>
          </cell>
        </row>
        <row r="1806">
          <cell r="A1806" t="str">
            <v>宮崎県児湯郡都農町</v>
          </cell>
          <cell r="B1806" t="str">
            <v>454061</v>
          </cell>
          <cell r="C1806" t="str">
            <v>宮崎県</v>
          </cell>
          <cell r="D1806" t="str">
            <v>児湯郡</v>
          </cell>
          <cell r="E1806" t="str">
            <v>都農町</v>
          </cell>
        </row>
        <row r="1807">
          <cell r="A1807" t="str">
            <v>宮崎県東臼杵郡門川町</v>
          </cell>
          <cell r="B1807" t="str">
            <v>454214</v>
          </cell>
          <cell r="C1807" t="str">
            <v>宮崎県</v>
          </cell>
          <cell r="D1807" t="str">
            <v>東臼杵郡</v>
          </cell>
          <cell r="E1807" t="str">
            <v>門川町</v>
          </cell>
        </row>
        <row r="1808">
          <cell r="A1808" t="str">
            <v>宮崎県東臼杵郡諸塚村</v>
          </cell>
          <cell r="B1808" t="str">
            <v>454290</v>
          </cell>
          <cell r="C1808" t="str">
            <v>宮崎県</v>
          </cell>
          <cell r="D1808" t="str">
            <v>東臼杵郡</v>
          </cell>
          <cell r="E1808" t="str">
            <v>諸塚村</v>
          </cell>
        </row>
        <row r="1809">
          <cell r="A1809" t="str">
            <v>宮崎県東臼杵郡椎葉村</v>
          </cell>
          <cell r="B1809" t="str">
            <v>454303</v>
          </cell>
          <cell r="C1809" t="str">
            <v>宮崎県</v>
          </cell>
          <cell r="D1809" t="str">
            <v>東臼杵郡</v>
          </cell>
          <cell r="E1809" t="str">
            <v>椎葉村</v>
          </cell>
        </row>
        <row r="1810">
          <cell r="A1810" t="str">
            <v>宮崎県東臼杵郡美郷町</v>
          </cell>
          <cell r="B1810" t="str">
            <v>454311</v>
          </cell>
          <cell r="C1810" t="str">
            <v>宮崎県</v>
          </cell>
          <cell r="D1810" t="str">
            <v>東臼杵郡</v>
          </cell>
          <cell r="E1810" t="str">
            <v>美郷町</v>
          </cell>
        </row>
        <row r="1811">
          <cell r="A1811" t="str">
            <v>宮崎県西臼杵郡高千穂町</v>
          </cell>
          <cell r="B1811" t="str">
            <v>454419</v>
          </cell>
          <cell r="C1811" t="str">
            <v>宮崎県</v>
          </cell>
          <cell r="D1811" t="str">
            <v>西臼杵郡</v>
          </cell>
          <cell r="E1811" t="str">
            <v>高千穂町</v>
          </cell>
        </row>
        <row r="1812">
          <cell r="A1812" t="str">
            <v>宮崎県西臼杵郡日之影町</v>
          </cell>
          <cell r="B1812" t="str">
            <v>454427</v>
          </cell>
          <cell r="C1812" t="str">
            <v>宮崎県</v>
          </cell>
          <cell r="D1812" t="str">
            <v>西臼杵郡</v>
          </cell>
          <cell r="E1812" t="str">
            <v>日之影町</v>
          </cell>
        </row>
        <row r="1813">
          <cell r="A1813" t="str">
            <v>宮崎県西臼杵郡五ヶ瀬町</v>
          </cell>
          <cell r="B1813" t="str">
            <v>454435</v>
          </cell>
          <cell r="C1813" t="str">
            <v>宮崎県</v>
          </cell>
          <cell r="D1813" t="str">
            <v>西臼杵郡</v>
          </cell>
          <cell r="E1813" t="str">
            <v>五ヶ瀬町</v>
          </cell>
        </row>
        <row r="1814">
          <cell r="A1814" t="str">
            <v>鹿児島県鹿児島市</v>
          </cell>
          <cell r="B1814" t="str">
            <v>462012</v>
          </cell>
          <cell r="C1814" t="str">
            <v>鹿児島県</v>
          </cell>
          <cell r="D1814" t="str">
            <v>鹿児島市</v>
          </cell>
        </row>
        <row r="1815">
          <cell r="A1815" t="str">
            <v>鹿児島県鹿屋市</v>
          </cell>
          <cell r="B1815" t="str">
            <v>462039</v>
          </cell>
          <cell r="C1815" t="str">
            <v>鹿児島県</v>
          </cell>
          <cell r="D1815" t="str">
            <v>鹿屋市</v>
          </cell>
        </row>
        <row r="1816">
          <cell r="A1816" t="str">
            <v>鹿児島県枕崎市</v>
          </cell>
          <cell r="B1816" t="str">
            <v>462047</v>
          </cell>
          <cell r="C1816" t="str">
            <v>鹿児島県</v>
          </cell>
          <cell r="D1816" t="str">
            <v>枕崎市</v>
          </cell>
        </row>
        <row r="1817">
          <cell r="A1817" t="str">
            <v>鹿児島県阿久根市</v>
          </cell>
          <cell r="B1817" t="str">
            <v>462063</v>
          </cell>
          <cell r="C1817" t="str">
            <v>鹿児島県</v>
          </cell>
          <cell r="D1817" t="str">
            <v>阿久根市</v>
          </cell>
        </row>
        <row r="1818">
          <cell r="A1818" t="str">
            <v>鹿児島県出水市</v>
          </cell>
          <cell r="B1818" t="str">
            <v>462080</v>
          </cell>
          <cell r="C1818" t="str">
            <v>鹿児島県</v>
          </cell>
          <cell r="D1818" t="str">
            <v>出水市</v>
          </cell>
        </row>
        <row r="1819">
          <cell r="A1819" t="str">
            <v>鹿児島県指宿市</v>
          </cell>
          <cell r="B1819" t="str">
            <v>462101</v>
          </cell>
          <cell r="C1819" t="str">
            <v>鹿児島県</v>
          </cell>
          <cell r="D1819" t="str">
            <v>指宿市</v>
          </cell>
        </row>
        <row r="1820">
          <cell r="A1820" t="str">
            <v>鹿児島県西之表市</v>
          </cell>
          <cell r="B1820" t="str">
            <v>462136</v>
          </cell>
          <cell r="C1820" t="str">
            <v>鹿児島県</v>
          </cell>
          <cell r="D1820" t="str">
            <v>西之表市</v>
          </cell>
        </row>
        <row r="1821">
          <cell r="A1821" t="str">
            <v>鹿児島県垂水市</v>
          </cell>
          <cell r="B1821" t="str">
            <v>462144</v>
          </cell>
          <cell r="C1821" t="str">
            <v>鹿児島県</v>
          </cell>
          <cell r="D1821" t="str">
            <v>垂水市</v>
          </cell>
        </row>
        <row r="1822">
          <cell r="A1822" t="str">
            <v>鹿児島県薩摩川内市</v>
          </cell>
          <cell r="B1822" t="str">
            <v>462152</v>
          </cell>
          <cell r="C1822" t="str">
            <v>鹿児島県</v>
          </cell>
          <cell r="D1822" t="str">
            <v>薩摩川内市</v>
          </cell>
        </row>
        <row r="1823">
          <cell r="A1823" t="str">
            <v>鹿児島県日置市</v>
          </cell>
          <cell r="B1823" t="str">
            <v>462161</v>
          </cell>
          <cell r="C1823" t="str">
            <v>鹿児島県</v>
          </cell>
          <cell r="D1823" t="str">
            <v>日置市</v>
          </cell>
        </row>
        <row r="1824">
          <cell r="A1824" t="str">
            <v>鹿児島県曽於市</v>
          </cell>
          <cell r="B1824" t="str">
            <v>462179</v>
          </cell>
          <cell r="C1824" t="str">
            <v>鹿児島県</v>
          </cell>
          <cell r="D1824" t="str">
            <v>曽於市</v>
          </cell>
        </row>
        <row r="1825">
          <cell r="A1825" t="str">
            <v>鹿児島県霧島市</v>
          </cell>
          <cell r="B1825" t="str">
            <v>462187</v>
          </cell>
          <cell r="C1825" t="str">
            <v>鹿児島県</v>
          </cell>
          <cell r="D1825" t="str">
            <v>霧島市</v>
          </cell>
        </row>
        <row r="1826">
          <cell r="A1826" t="str">
            <v>鹿児島県いちき串木野市</v>
          </cell>
          <cell r="B1826" t="str">
            <v>462195</v>
          </cell>
          <cell r="C1826" t="str">
            <v>鹿児島県</v>
          </cell>
          <cell r="D1826" t="str">
            <v>いちき串木野市</v>
          </cell>
        </row>
        <row r="1827">
          <cell r="A1827" t="str">
            <v>鹿児島県南さつま市</v>
          </cell>
          <cell r="B1827" t="str">
            <v>462209</v>
          </cell>
          <cell r="C1827" t="str">
            <v>鹿児島県</v>
          </cell>
          <cell r="D1827" t="str">
            <v>南さつま市</v>
          </cell>
        </row>
        <row r="1828">
          <cell r="A1828" t="str">
            <v>鹿児島県志布志市</v>
          </cell>
          <cell r="B1828" t="str">
            <v>462217</v>
          </cell>
          <cell r="C1828" t="str">
            <v>鹿児島県</v>
          </cell>
          <cell r="D1828" t="str">
            <v>志布志市</v>
          </cell>
        </row>
        <row r="1829">
          <cell r="A1829" t="str">
            <v>鹿児島県奄美市</v>
          </cell>
          <cell r="B1829" t="str">
            <v>462225</v>
          </cell>
          <cell r="C1829" t="str">
            <v>鹿児島県</v>
          </cell>
          <cell r="D1829" t="str">
            <v>奄美市</v>
          </cell>
        </row>
        <row r="1830">
          <cell r="A1830" t="str">
            <v>鹿児島県南九州市</v>
          </cell>
          <cell r="B1830" t="str">
            <v>462233</v>
          </cell>
          <cell r="C1830" t="str">
            <v>鹿児島県</v>
          </cell>
          <cell r="D1830" t="str">
            <v>南九州市</v>
          </cell>
        </row>
        <row r="1831">
          <cell r="A1831" t="str">
            <v>鹿児島県伊佐市</v>
          </cell>
          <cell r="B1831" t="str">
            <v>462241</v>
          </cell>
          <cell r="C1831" t="str">
            <v>鹿児島県</v>
          </cell>
          <cell r="D1831" t="str">
            <v>伊佐市</v>
          </cell>
        </row>
        <row r="1832">
          <cell r="A1832" t="str">
            <v>鹿児島県姶良市</v>
          </cell>
          <cell r="B1832" t="str">
            <v>462250</v>
          </cell>
          <cell r="C1832" t="str">
            <v>鹿児島県</v>
          </cell>
          <cell r="D1832" t="str">
            <v>姶良市</v>
          </cell>
        </row>
        <row r="1833">
          <cell r="A1833" t="str">
            <v>鹿児島県鹿児島郡三島村</v>
          </cell>
          <cell r="B1833" t="str">
            <v>463035</v>
          </cell>
          <cell r="C1833" t="str">
            <v>鹿児島県</v>
          </cell>
          <cell r="D1833" t="str">
            <v>鹿児島郡</v>
          </cell>
          <cell r="E1833" t="str">
            <v>三島村</v>
          </cell>
        </row>
        <row r="1834">
          <cell r="A1834" t="str">
            <v>鹿児島県鹿児島郡十島村</v>
          </cell>
          <cell r="B1834" t="str">
            <v>463043</v>
          </cell>
          <cell r="C1834" t="str">
            <v>鹿児島県</v>
          </cell>
          <cell r="D1834" t="str">
            <v>鹿児島郡</v>
          </cell>
          <cell r="E1834" t="str">
            <v>十島村</v>
          </cell>
        </row>
        <row r="1835">
          <cell r="A1835" t="str">
            <v>鹿児島県薩摩郡さつま町</v>
          </cell>
          <cell r="B1835" t="str">
            <v>463922</v>
          </cell>
          <cell r="C1835" t="str">
            <v>鹿児島県</v>
          </cell>
          <cell r="D1835" t="str">
            <v>薩摩郡</v>
          </cell>
          <cell r="E1835" t="str">
            <v>さつま町</v>
          </cell>
        </row>
        <row r="1836">
          <cell r="A1836" t="str">
            <v>鹿児島県出水郡長島町</v>
          </cell>
          <cell r="B1836" t="str">
            <v>464040</v>
          </cell>
          <cell r="C1836" t="str">
            <v>鹿児島県</v>
          </cell>
          <cell r="D1836" t="str">
            <v>出水郡</v>
          </cell>
          <cell r="E1836" t="str">
            <v>長島町</v>
          </cell>
        </row>
        <row r="1837">
          <cell r="A1837" t="str">
            <v>鹿児島県姶良郡湧水町</v>
          </cell>
          <cell r="B1837" t="str">
            <v>464520</v>
          </cell>
          <cell r="C1837" t="str">
            <v>鹿児島県</v>
          </cell>
          <cell r="D1837" t="str">
            <v>姶良郡</v>
          </cell>
          <cell r="E1837" t="str">
            <v>湧水町</v>
          </cell>
        </row>
        <row r="1838">
          <cell r="A1838" t="str">
            <v>鹿児島県曽於郡大崎町</v>
          </cell>
          <cell r="B1838" t="str">
            <v>464686</v>
          </cell>
          <cell r="C1838" t="str">
            <v>鹿児島県</v>
          </cell>
          <cell r="D1838" t="str">
            <v>曽於郡</v>
          </cell>
          <cell r="E1838" t="str">
            <v>大崎町</v>
          </cell>
        </row>
        <row r="1839">
          <cell r="A1839" t="str">
            <v>鹿児島県肝属郡東串良町</v>
          </cell>
          <cell r="B1839" t="str">
            <v>464821</v>
          </cell>
          <cell r="C1839" t="str">
            <v>鹿児島県</v>
          </cell>
          <cell r="D1839" t="str">
            <v>肝属郡</v>
          </cell>
          <cell r="E1839" t="str">
            <v>東串良町</v>
          </cell>
        </row>
        <row r="1840">
          <cell r="A1840" t="str">
            <v>鹿児島県肝属郡錦江町</v>
          </cell>
          <cell r="B1840" t="str">
            <v>464902</v>
          </cell>
          <cell r="C1840" t="str">
            <v>鹿児島県</v>
          </cell>
          <cell r="D1840" t="str">
            <v>肝属郡</v>
          </cell>
          <cell r="E1840" t="str">
            <v>錦江町</v>
          </cell>
        </row>
        <row r="1841">
          <cell r="A1841" t="str">
            <v>鹿児島県肝属郡南大隅町</v>
          </cell>
          <cell r="B1841" t="str">
            <v>464911</v>
          </cell>
          <cell r="C1841" t="str">
            <v>鹿児島県</v>
          </cell>
          <cell r="D1841" t="str">
            <v>肝属郡</v>
          </cell>
          <cell r="E1841" t="str">
            <v>南大隅町</v>
          </cell>
        </row>
        <row r="1842">
          <cell r="A1842" t="str">
            <v>鹿児島県肝属郡肝付町</v>
          </cell>
          <cell r="B1842" t="str">
            <v>464929</v>
          </cell>
          <cell r="C1842" t="str">
            <v>鹿児島県</v>
          </cell>
          <cell r="D1842" t="str">
            <v>肝属郡</v>
          </cell>
          <cell r="E1842" t="str">
            <v>肝付町</v>
          </cell>
        </row>
        <row r="1843">
          <cell r="A1843" t="str">
            <v>鹿児島県熊毛郡中種子町</v>
          </cell>
          <cell r="B1843" t="str">
            <v>465011</v>
          </cell>
          <cell r="C1843" t="str">
            <v>鹿児島県</v>
          </cell>
          <cell r="D1843" t="str">
            <v>熊毛郡</v>
          </cell>
          <cell r="E1843" t="str">
            <v>中種子町</v>
          </cell>
        </row>
        <row r="1844">
          <cell r="A1844" t="str">
            <v>鹿児島県熊毛郡南種子町</v>
          </cell>
          <cell r="B1844" t="str">
            <v>465020</v>
          </cell>
          <cell r="C1844" t="str">
            <v>鹿児島県</v>
          </cell>
          <cell r="D1844" t="str">
            <v>熊毛郡</v>
          </cell>
          <cell r="E1844" t="str">
            <v>南種子町</v>
          </cell>
        </row>
        <row r="1845">
          <cell r="A1845" t="str">
            <v>鹿児島県熊毛郡屋久島町</v>
          </cell>
          <cell r="B1845" t="str">
            <v>465054</v>
          </cell>
          <cell r="C1845" t="str">
            <v>鹿児島県</v>
          </cell>
          <cell r="D1845" t="str">
            <v>熊毛郡</v>
          </cell>
          <cell r="E1845" t="str">
            <v>屋久島町</v>
          </cell>
        </row>
        <row r="1846">
          <cell r="A1846" t="str">
            <v>鹿児島県大島郡大和村</v>
          </cell>
          <cell r="B1846" t="str">
            <v>465232</v>
          </cell>
          <cell r="C1846" t="str">
            <v>鹿児島県</v>
          </cell>
          <cell r="D1846" t="str">
            <v>大島郡</v>
          </cell>
          <cell r="E1846" t="str">
            <v>大和村</v>
          </cell>
        </row>
        <row r="1847">
          <cell r="A1847" t="str">
            <v>鹿児島県大島郡宇検村</v>
          </cell>
          <cell r="B1847" t="str">
            <v>465241</v>
          </cell>
          <cell r="C1847" t="str">
            <v>鹿児島県</v>
          </cell>
          <cell r="D1847" t="str">
            <v>大島郡</v>
          </cell>
          <cell r="E1847" t="str">
            <v>宇検村</v>
          </cell>
        </row>
        <row r="1848">
          <cell r="A1848" t="str">
            <v>鹿児島県大島郡瀬戸内町</v>
          </cell>
          <cell r="B1848" t="str">
            <v>465259</v>
          </cell>
          <cell r="C1848" t="str">
            <v>鹿児島県</v>
          </cell>
          <cell r="D1848" t="str">
            <v>大島郡</v>
          </cell>
          <cell r="E1848" t="str">
            <v>瀬戸内町</v>
          </cell>
        </row>
        <row r="1849">
          <cell r="A1849" t="str">
            <v>鹿児島県大島郡龍郷町</v>
          </cell>
          <cell r="B1849" t="str">
            <v>465275</v>
          </cell>
          <cell r="C1849" t="str">
            <v>鹿児島県</v>
          </cell>
          <cell r="D1849" t="str">
            <v>大島郡</v>
          </cell>
          <cell r="E1849" t="str">
            <v>龍郷町</v>
          </cell>
        </row>
        <row r="1850">
          <cell r="A1850" t="str">
            <v>鹿児島県大島郡喜界町</v>
          </cell>
          <cell r="B1850" t="str">
            <v>465291</v>
          </cell>
          <cell r="C1850" t="str">
            <v>鹿児島県</v>
          </cell>
          <cell r="D1850" t="str">
            <v>大島郡</v>
          </cell>
          <cell r="E1850" t="str">
            <v>喜界町</v>
          </cell>
        </row>
        <row r="1851">
          <cell r="A1851" t="str">
            <v>鹿児島県大島郡徳之島町</v>
          </cell>
          <cell r="B1851" t="str">
            <v>465305</v>
          </cell>
          <cell r="C1851" t="str">
            <v>鹿児島県</v>
          </cell>
          <cell r="D1851" t="str">
            <v>大島郡</v>
          </cell>
          <cell r="E1851" t="str">
            <v>徳之島町</v>
          </cell>
        </row>
        <row r="1852">
          <cell r="A1852" t="str">
            <v>鹿児島県大島郡天城町</v>
          </cell>
          <cell r="B1852" t="str">
            <v>465313</v>
          </cell>
          <cell r="C1852" t="str">
            <v>鹿児島県</v>
          </cell>
          <cell r="D1852" t="str">
            <v>大島郡</v>
          </cell>
          <cell r="E1852" t="str">
            <v>天城町</v>
          </cell>
        </row>
        <row r="1853">
          <cell r="A1853" t="str">
            <v>鹿児島県大島郡伊仙町</v>
          </cell>
          <cell r="B1853" t="str">
            <v>465321</v>
          </cell>
          <cell r="C1853" t="str">
            <v>鹿児島県</v>
          </cell>
          <cell r="D1853" t="str">
            <v>大島郡</v>
          </cell>
          <cell r="E1853" t="str">
            <v>伊仙町</v>
          </cell>
        </row>
        <row r="1854">
          <cell r="A1854" t="str">
            <v>鹿児島県大島郡和泊町</v>
          </cell>
          <cell r="B1854" t="str">
            <v>465330</v>
          </cell>
          <cell r="C1854" t="str">
            <v>鹿児島県</v>
          </cell>
          <cell r="D1854" t="str">
            <v>大島郡</v>
          </cell>
          <cell r="E1854" t="str">
            <v>和泊町</v>
          </cell>
        </row>
        <row r="1855">
          <cell r="A1855" t="str">
            <v>鹿児島県大島郡知名町</v>
          </cell>
          <cell r="B1855" t="str">
            <v>465348</v>
          </cell>
          <cell r="C1855" t="str">
            <v>鹿児島県</v>
          </cell>
          <cell r="D1855" t="str">
            <v>大島郡</v>
          </cell>
          <cell r="E1855" t="str">
            <v>知名町</v>
          </cell>
        </row>
        <row r="1856">
          <cell r="A1856" t="str">
            <v>鹿児島県大島郡与論町</v>
          </cell>
          <cell r="B1856" t="str">
            <v>465356</v>
          </cell>
          <cell r="C1856" t="str">
            <v>鹿児島県</v>
          </cell>
          <cell r="D1856" t="str">
            <v>大島郡</v>
          </cell>
          <cell r="E1856" t="str">
            <v>与論町</v>
          </cell>
        </row>
        <row r="1857">
          <cell r="A1857" t="str">
            <v>沖縄県那覇市</v>
          </cell>
          <cell r="B1857" t="str">
            <v>472018</v>
          </cell>
          <cell r="C1857" t="str">
            <v>沖縄県</v>
          </cell>
          <cell r="D1857" t="str">
            <v>那覇市</v>
          </cell>
        </row>
        <row r="1858">
          <cell r="A1858" t="str">
            <v>沖縄県宜野湾市</v>
          </cell>
          <cell r="B1858" t="str">
            <v>472051</v>
          </cell>
          <cell r="C1858" t="str">
            <v>沖縄県</v>
          </cell>
          <cell r="D1858" t="str">
            <v>宜野湾市</v>
          </cell>
        </row>
        <row r="1859">
          <cell r="A1859" t="str">
            <v>沖縄県石垣市</v>
          </cell>
          <cell r="B1859" t="str">
            <v>472077</v>
          </cell>
          <cell r="C1859" t="str">
            <v>沖縄県</v>
          </cell>
          <cell r="D1859" t="str">
            <v>石垣市</v>
          </cell>
        </row>
        <row r="1860">
          <cell r="A1860" t="str">
            <v>沖縄県浦添市</v>
          </cell>
          <cell r="B1860" t="str">
            <v>472085</v>
          </cell>
          <cell r="C1860" t="str">
            <v>沖縄県</v>
          </cell>
          <cell r="D1860" t="str">
            <v>浦添市</v>
          </cell>
        </row>
        <row r="1861">
          <cell r="A1861" t="str">
            <v>沖縄県名護市</v>
          </cell>
          <cell r="B1861" t="str">
            <v>472093</v>
          </cell>
          <cell r="C1861" t="str">
            <v>沖縄県</v>
          </cell>
          <cell r="D1861" t="str">
            <v>名護市</v>
          </cell>
        </row>
        <row r="1862">
          <cell r="A1862" t="str">
            <v>沖縄県糸満市</v>
          </cell>
          <cell r="B1862" t="str">
            <v>472107</v>
          </cell>
          <cell r="C1862" t="str">
            <v>沖縄県</v>
          </cell>
          <cell r="D1862" t="str">
            <v>糸満市</v>
          </cell>
        </row>
        <row r="1863">
          <cell r="A1863" t="str">
            <v>沖縄県沖縄市</v>
          </cell>
          <cell r="B1863" t="str">
            <v>472115</v>
          </cell>
          <cell r="C1863" t="str">
            <v>沖縄県</v>
          </cell>
          <cell r="D1863" t="str">
            <v>沖縄市</v>
          </cell>
        </row>
        <row r="1864">
          <cell r="A1864" t="str">
            <v>沖縄県豊見城市</v>
          </cell>
          <cell r="B1864" t="str">
            <v>472123</v>
          </cell>
          <cell r="C1864" t="str">
            <v>沖縄県</v>
          </cell>
          <cell r="D1864" t="str">
            <v>豊見城市</v>
          </cell>
        </row>
        <row r="1865">
          <cell r="A1865" t="str">
            <v>沖縄県うるま市</v>
          </cell>
          <cell r="B1865" t="str">
            <v>472131</v>
          </cell>
          <cell r="C1865" t="str">
            <v>沖縄県</v>
          </cell>
          <cell r="D1865" t="str">
            <v>うるま市</v>
          </cell>
        </row>
        <row r="1866">
          <cell r="A1866" t="str">
            <v>沖縄県宮古島市</v>
          </cell>
          <cell r="B1866" t="str">
            <v>472140</v>
          </cell>
          <cell r="C1866" t="str">
            <v>沖縄県</v>
          </cell>
          <cell r="D1866" t="str">
            <v>宮古島市</v>
          </cell>
        </row>
        <row r="1867">
          <cell r="A1867" t="str">
            <v>沖縄県南城市</v>
          </cell>
          <cell r="B1867" t="str">
            <v>472158</v>
          </cell>
          <cell r="C1867" t="str">
            <v>沖縄県</v>
          </cell>
          <cell r="D1867" t="str">
            <v>南城市</v>
          </cell>
        </row>
        <row r="1868">
          <cell r="A1868" t="str">
            <v>沖縄県国頭郡国頭村</v>
          </cell>
          <cell r="B1868" t="str">
            <v>473014</v>
          </cell>
          <cell r="C1868" t="str">
            <v>沖縄県</v>
          </cell>
          <cell r="D1868" t="str">
            <v>国頭郡</v>
          </cell>
          <cell r="E1868" t="str">
            <v>国頭村</v>
          </cell>
        </row>
        <row r="1869">
          <cell r="A1869" t="str">
            <v>沖縄県国頭郡大宜味村</v>
          </cell>
          <cell r="B1869" t="str">
            <v>473022</v>
          </cell>
          <cell r="C1869" t="str">
            <v>沖縄県</v>
          </cell>
          <cell r="D1869" t="str">
            <v>国頭郡</v>
          </cell>
          <cell r="E1869" t="str">
            <v>大宜味村</v>
          </cell>
        </row>
        <row r="1870">
          <cell r="A1870" t="str">
            <v>沖縄県国頭郡東村</v>
          </cell>
          <cell r="B1870" t="str">
            <v>473031</v>
          </cell>
          <cell r="C1870" t="str">
            <v>沖縄県</v>
          </cell>
          <cell r="D1870" t="str">
            <v>国頭郡</v>
          </cell>
          <cell r="E1870" t="str">
            <v>東村</v>
          </cell>
        </row>
        <row r="1871">
          <cell r="A1871" t="str">
            <v>沖縄県国頭郡今帰仁村</v>
          </cell>
          <cell r="B1871" t="str">
            <v>473065</v>
          </cell>
          <cell r="C1871" t="str">
            <v>沖縄県</v>
          </cell>
          <cell r="D1871" t="str">
            <v>国頭郡</v>
          </cell>
          <cell r="E1871" t="str">
            <v>今帰仁村</v>
          </cell>
        </row>
        <row r="1872">
          <cell r="A1872" t="str">
            <v>沖縄県国頭郡本部町</v>
          </cell>
          <cell r="B1872" t="str">
            <v>473081</v>
          </cell>
          <cell r="C1872" t="str">
            <v>沖縄県</v>
          </cell>
          <cell r="D1872" t="str">
            <v>国頭郡</v>
          </cell>
          <cell r="E1872" t="str">
            <v>本部町</v>
          </cell>
        </row>
        <row r="1873">
          <cell r="A1873" t="str">
            <v>沖縄県国頭郡恩納村</v>
          </cell>
          <cell r="B1873" t="str">
            <v>473111</v>
          </cell>
          <cell r="C1873" t="str">
            <v>沖縄県</v>
          </cell>
          <cell r="D1873" t="str">
            <v>国頭郡</v>
          </cell>
          <cell r="E1873" t="str">
            <v>恩納村</v>
          </cell>
        </row>
        <row r="1874">
          <cell r="A1874" t="str">
            <v>沖縄県国頭郡宜野座村</v>
          </cell>
          <cell r="B1874" t="str">
            <v>473138</v>
          </cell>
          <cell r="C1874" t="str">
            <v>沖縄県</v>
          </cell>
          <cell r="D1874" t="str">
            <v>国頭郡</v>
          </cell>
          <cell r="E1874" t="str">
            <v>宜野座村</v>
          </cell>
        </row>
        <row r="1875">
          <cell r="A1875" t="str">
            <v>沖縄県国頭郡金武町</v>
          </cell>
          <cell r="B1875" t="str">
            <v>473146</v>
          </cell>
          <cell r="C1875" t="str">
            <v>沖縄県</v>
          </cell>
          <cell r="D1875" t="str">
            <v>国頭郡</v>
          </cell>
          <cell r="E1875" t="str">
            <v>金武町</v>
          </cell>
        </row>
        <row r="1876">
          <cell r="A1876" t="str">
            <v>沖縄県国頭郡伊江村</v>
          </cell>
          <cell r="B1876" t="str">
            <v>473154</v>
          </cell>
          <cell r="C1876" t="str">
            <v>沖縄県</v>
          </cell>
          <cell r="D1876" t="str">
            <v>国頭郡</v>
          </cell>
          <cell r="E1876" t="str">
            <v>伊江村</v>
          </cell>
        </row>
        <row r="1877">
          <cell r="A1877" t="str">
            <v>沖縄県国頭郡読谷村</v>
          </cell>
          <cell r="B1877" t="str">
            <v>473243</v>
          </cell>
          <cell r="C1877" t="str">
            <v>沖縄県</v>
          </cell>
          <cell r="D1877" t="str">
            <v>国頭郡</v>
          </cell>
          <cell r="E1877" t="str">
            <v>読谷村</v>
          </cell>
        </row>
        <row r="1878">
          <cell r="A1878" t="str">
            <v>沖縄県中頭郡嘉手納町</v>
          </cell>
          <cell r="B1878" t="str">
            <v>473251</v>
          </cell>
          <cell r="C1878" t="str">
            <v>沖縄県</v>
          </cell>
          <cell r="D1878" t="str">
            <v>中頭郡</v>
          </cell>
          <cell r="E1878" t="str">
            <v>嘉手納町</v>
          </cell>
        </row>
        <row r="1879">
          <cell r="A1879" t="str">
            <v>沖縄県中頭郡北谷町</v>
          </cell>
          <cell r="B1879" t="str">
            <v>473260</v>
          </cell>
          <cell r="C1879" t="str">
            <v>沖縄県</v>
          </cell>
          <cell r="D1879" t="str">
            <v>中頭郡</v>
          </cell>
          <cell r="E1879" t="str">
            <v>北谷町</v>
          </cell>
        </row>
        <row r="1880">
          <cell r="A1880" t="str">
            <v>沖縄県中頭郡北中城村</v>
          </cell>
          <cell r="B1880" t="str">
            <v>473278</v>
          </cell>
          <cell r="C1880" t="str">
            <v>沖縄県</v>
          </cell>
          <cell r="D1880" t="str">
            <v>中頭郡</v>
          </cell>
          <cell r="E1880" t="str">
            <v>北中城村</v>
          </cell>
        </row>
        <row r="1881">
          <cell r="A1881" t="str">
            <v>沖縄県中頭郡中城村</v>
          </cell>
          <cell r="B1881" t="str">
            <v>473286</v>
          </cell>
          <cell r="C1881" t="str">
            <v>沖縄県</v>
          </cell>
          <cell r="D1881" t="str">
            <v>中頭郡</v>
          </cell>
          <cell r="E1881" t="str">
            <v>中城村</v>
          </cell>
        </row>
        <row r="1882">
          <cell r="A1882" t="str">
            <v>沖縄県中頭郡西原町</v>
          </cell>
          <cell r="B1882" t="str">
            <v>473294</v>
          </cell>
          <cell r="C1882" t="str">
            <v>沖縄県</v>
          </cell>
          <cell r="D1882" t="str">
            <v>中頭郡</v>
          </cell>
          <cell r="E1882" t="str">
            <v>西原町</v>
          </cell>
        </row>
        <row r="1883">
          <cell r="A1883" t="str">
            <v>沖縄県島尻郡与那原町</v>
          </cell>
          <cell r="B1883" t="str">
            <v>473481</v>
          </cell>
          <cell r="C1883" t="str">
            <v>沖縄県</v>
          </cell>
          <cell r="D1883" t="str">
            <v>島尻郡</v>
          </cell>
          <cell r="E1883" t="str">
            <v>与那原町</v>
          </cell>
        </row>
        <row r="1884">
          <cell r="A1884" t="str">
            <v>沖縄県島尻郡南風原町</v>
          </cell>
          <cell r="B1884" t="str">
            <v>473502</v>
          </cell>
          <cell r="C1884" t="str">
            <v>沖縄県</v>
          </cell>
          <cell r="D1884" t="str">
            <v>島尻郡</v>
          </cell>
          <cell r="E1884" t="str">
            <v>南風原町</v>
          </cell>
        </row>
        <row r="1885">
          <cell r="A1885" t="str">
            <v>沖縄県島尻郡渡嘉敷村</v>
          </cell>
          <cell r="B1885" t="str">
            <v>473537</v>
          </cell>
          <cell r="C1885" t="str">
            <v>沖縄県</v>
          </cell>
          <cell r="D1885" t="str">
            <v>島尻郡</v>
          </cell>
          <cell r="E1885" t="str">
            <v>渡嘉敷村</v>
          </cell>
        </row>
        <row r="1886">
          <cell r="A1886" t="str">
            <v>沖縄県島尻郡座間味村</v>
          </cell>
          <cell r="B1886" t="str">
            <v>473545</v>
          </cell>
          <cell r="C1886" t="str">
            <v>沖縄県</v>
          </cell>
          <cell r="D1886" t="str">
            <v>島尻郡</v>
          </cell>
          <cell r="E1886" t="str">
            <v>座間味村</v>
          </cell>
        </row>
        <row r="1887">
          <cell r="A1887" t="str">
            <v>沖縄県島尻郡粟国村</v>
          </cell>
          <cell r="B1887" t="str">
            <v>473553</v>
          </cell>
          <cell r="C1887" t="str">
            <v>沖縄県</v>
          </cell>
          <cell r="D1887" t="str">
            <v>島尻郡</v>
          </cell>
          <cell r="E1887" t="str">
            <v>粟国村</v>
          </cell>
        </row>
        <row r="1888">
          <cell r="A1888" t="str">
            <v>沖縄県島尻郡渡名喜村</v>
          </cell>
          <cell r="B1888" t="str">
            <v>473561</v>
          </cell>
          <cell r="C1888" t="str">
            <v>沖縄県</v>
          </cell>
          <cell r="D1888" t="str">
            <v>島尻郡</v>
          </cell>
          <cell r="E1888" t="str">
            <v>渡名喜村</v>
          </cell>
        </row>
        <row r="1889">
          <cell r="A1889" t="str">
            <v>沖縄県島尻郡南大東村</v>
          </cell>
          <cell r="B1889" t="str">
            <v>473570</v>
          </cell>
          <cell r="C1889" t="str">
            <v>沖縄県</v>
          </cell>
          <cell r="D1889" t="str">
            <v>島尻郡</v>
          </cell>
          <cell r="E1889" t="str">
            <v>南大東村</v>
          </cell>
        </row>
        <row r="1890">
          <cell r="A1890" t="str">
            <v>沖縄県島尻郡北大東村</v>
          </cell>
          <cell r="B1890" t="str">
            <v>473588</v>
          </cell>
          <cell r="C1890" t="str">
            <v>沖縄県</v>
          </cell>
          <cell r="D1890" t="str">
            <v>島尻郡</v>
          </cell>
          <cell r="E1890" t="str">
            <v>北大東村</v>
          </cell>
        </row>
        <row r="1891">
          <cell r="A1891" t="str">
            <v>沖縄県島尻郡伊平屋村</v>
          </cell>
          <cell r="B1891" t="str">
            <v>473596</v>
          </cell>
          <cell r="C1891" t="str">
            <v>沖縄県</v>
          </cell>
          <cell r="D1891" t="str">
            <v>島尻郡</v>
          </cell>
          <cell r="E1891" t="str">
            <v>伊平屋村</v>
          </cell>
        </row>
        <row r="1892">
          <cell r="A1892" t="str">
            <v>沖縄県島尻郡伊是名村</v>
          </cell>
          <cell r="B1892" t="str">
            <v>473600</v>
          </cell>
          <cell r="C1892" t="str">
            <v>沖縄県</v>
          </cell>
          <cell r="D1892" t="str">
            <v>島尻郡</v>
          </cell>
          <cell r="E1892" t="str">
            <v>伊是名村</v>
          </cell>
        </row>
        <row r="1893">
          <cell r="A1893" t="str">
            <v>沖縄県島尻郡久米島町</v>
          </cell>
          <cell r="B1893" t="str">
            <v>473618</v>
          </cell>
          <cell r="C1893" t="str">
            <v>沖縄県</v>
          </cell>
          <cell r="D1893" t="str">
            <v>島尻郡</v>
          </cell>
          <cell r="E1893" t="str">
            <v>久米島町</v>
          </cell>
        </row>
        <row r="1894">
          <cell r="A1894" t="str">
            <v>沖縄県島尻郡八重瀬町</v>
          </cell>
          <cell r="B1894" t="str">
            <v>473626</v>
          </cell>
          <cell r="C1894" t="str">
            <v>沖縄県</v>
          </cell>
          <cell r="D1894" t="str">
            <v>島尻郡</v>
          </cell>
          <cell r="E1894" t="str">
            <v>八重瀬町</v>
          </cell>
        </row>
        <row r="1895">
          <cell r="A1895" t="str">
            <v>沖縄県宮古郡多良間村</v>
          </cell>
          <cell r="B1895" t="str">
            <v>473758</v>
          </cell>
          <cell r="C1895" t="str">
            <v>沖縄県</v>
          </cell>
          <cell r="D1895" t="str">
            <v>宮古郡</v>
          </cell>
          <cell r="E1895" t="str">
            <v>多良間村</v>
          </cell>
        </row>
        <row r="1896">
          <cell r="A1896" t="str">
            <v>沖縄県八重山郡竹富町</v>
          </cell>
          <cell r="B1896" t="str">
            <v>473812</v>
          </cell>
          <cell r="C1896" t="str">
            <v>沖縄県</v>
          </cell>
          <cell r="D1896" t="str">
            <v>八重山郡</v>
          </cell>
          <cell r="E1896" t="str">
            <v>竹富町</v>
          </cell>
        </row>
        <row r="1897">
          <cell r="A1897" t="str">
            <v>沖縄県八重山郡与那国町</v>
          </cell>
          <cell r="B1897" t="str">
            <v>473821</v>
          </cell>
          <cell r="C1897" t="str">
            <v>沖縄県</v>
          </cell>
          <cell r="D1897" t="str">
            <v>八重山郡</v>
          </cell>
          <cell r="E1897" t="str">
            <v>与那国町</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CEAE1-E654-465F-976B-B272F15E5F90}">
  <sheetPr>
    <tabColor rgb="FFFF0000"/>
  </sheetPr>
  <dimension ref="A1:AX28"/>
  <sheetViews>
    <sheetView tabSelected="1" view="pageBreakPreview" zoomScaleNormal="100" zoomScaleSheetLayoutView="100" workbookViewId="0">
      <selection activeCell="AK16" sqref="AK16"/>
    </sheetView>
  </sheetViews>
  <sheetFormatPr defaultColWidth="3.36328125" defaultRowHeight="16" customHeight="1" x14ac:dyDescent="0.2"/>
  <cols>
    <col min="1" max="1" width="3.36328125" style="122"/>
    <col min="2" max="43" width="2.90625" style="122" customWidth="1"/>
    <col min="44" max="16384" width="3.36328125" style="122"/>
  </cols>
  <sheetData>
    <row r="1" spans="1:50" ht="20.149999999999999" customHeight="1" x14ac:dyDescent="0.2">
      <c r="A1" s="397"/>
      <c r="B1" s="255"/>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row>
    <row r="2" spans="1:50" ht="20" customHeight="1" x14ac:dyDescent="0.2">
      <c r="A2" s="397"/>
      <c r="B2" s="252"/>
      <c r="C2" s="252"/>
      <c r="D2" s="252"/>
      <c r="E2" s="252"/>
      <c r="F2" s="252"/>
      <c r="G2" s="252"/>
      <c r="H2" s="252"/>
      <c r="I2" s="252"/>
      <c r="J2" s="252"/>
      <c r="K2" s="252"/>
      <c r="L2" s="252"/>
      <c r="M2" s="252"/>
      <c r="N2" s="252"/>
      <c r="O2" s="252"/>
      <c r="P2" s="257"/>
      <c r="Q2" s="257"/>
      <c r="R2" s="257"/>
      <c r="S2" s="257"/>
      <c r="T2" s="257"/>
      <c r="U2" s="257"/>
      <c r="V2" s="257"/>
      <c r="W2" s="434" t="s">
        <v>4723</v>
      </c>
      <c r="X2" s="435"/>
      <c r="Y2" s="435"/>
      <c r="Z2" s="435"/>
      <c r="AA2" s="435"/>
      <c r="AB2" s="435"/>
      <c r="AC2" s="436"/>
    </row>
    <row r="3" spans="1:50" ht="20" customHeight="1" x14ac:dyDescent="0.2">
      <c r="A3" s="397"/>
      <c r="B3" s="252"/>
      <c r="C3" s="252"/>
      <c r="D3" s="252"/>
      <c r="E3" s="252"/>
      <c r="F3" s="252"/>
      <c r="G3" s="252"/>
      <c r="H3" s="252"/>
      <c r="I3" s="252"/>
      <c r="J3" s="252"/>
      <c r="K3" s="252"/>
      <c r="L3" s="252"/>
      <c r="M3" s="252"/>
      <c r="N3" s="252"/>
      <c r="O3" s="252"/>
      <c r="P3" s="257"/>
      <c r="Q3" s="257"/>
      <c r="R3" s="257"/>
      <c r="S3" s="257"/>
      <c r="T3" s="257"/>
      <c r="U3" s="257"/>
      <c r="V3" s="257"/>
      <c r="W3" s="398"/>
      <c r="X3" s="396"/>
      <c r="Y3" s="396"/>
      <c r="Z3" s="396"/>
      <c r="AA3" s="396"/>
      <c r="AB3" s="396"/>
      <c r="AC3" s="399"/>
    </row>
    <row r="4" spans="1:50" ht="20" customHeight="1" x14ac:dyDescent="0.2">
      <c r="A4" s="397"/>
      <c r="B4" s="258"/>
      <c r="C4" s="258"/>
      <c r="D4" s="258"/>
      <c r="E4" s="258"/>
      <c r="F4" s="258"/>
      <c r="G4" s="258"/>
      <c r="H4" s="258"/>
      <c r="I4" s="258"/>
      <c r="J4" s="258"/>
      <c r="K4" s="258"/>
      <c r="L4" s="258"/>
      <c r="M4" s="258"/>
      <c r="N4" s="258"/>
      <c r="O4" s="258"/>
      <c r="P4" s="259"/>
      <c r="Q4" s="259"/>
      <c r="R4" s="259"/>
      <c r="S4" s="259"/>
      <c r="T4" s="259"/>
      <c r="U4" s="259"/>
      <c r="V4" s="259"/>
      <c r="W4" s="400"/>
      <c r="X4" s="259"/>
      <c r="Y4" s="259"/>
      <c r="Z4" s="259"/>
      <c r="AA4" s="259"/>
      <c r="AB4" s="259"/>
      <c r="AC4" s="401"/>
    </row>
    <row r="5" spans="1:50" ht="20" customHeight="1" x14ac:dyDescent="0.2">
      <c r="A5" s="397"/>
      <c r="B5" s="395"/>
      <c r="C5" s="395"/>
      <c r="D5" s="395"/>
      <c r="E5" s="395"/>
      <c r="F5" s="395"/>
      <c r="G5" s="395"/>
      <c r="H5" s="395"/>
      <c r="I5" s="395"/>
      <c r="J5" s="395"/>
      <c r="K5" s="395"/>
      <c r="L5" s="395"/>
      <c r="M5" s="395"/>
      <c r="N5" s="395"/>
      <c r="O5" s="395"/>
      <c r="P5" s="396"/>
      <c r="Q5" s="396"/>
      <c r="R5" s="396"/>
      <c r="S5" s="396"/>
      <c r="T5" s="396"/>
      <c r="U5" s="396"/>
      <c r="V5" s="396"/>
      <c r="W5" s="398"/>
      <c r="X5" s="396"/>
      <c r="Y5" s="396"/>
      <c r="Z5" s="396"/>
      <c r="AA5" s="396"/>
      <c r="AB5" s="396"/>
      <c r="AC5" s="399"/>
    </row>
    <row r="6" spans="1:50" ht="20" customHeight="1" x14ac:dyDescent="0.2">
      <c r="A6" s="397"/>
      <c r="B6" s="261"/>
      <c r="C6" s="261"/>
      <c r="D6" s="261"/>
      <c r="E6" s="261"/>
      <c r="F6" s="261"/>
      <c r="G6" s="261"/>
      <c r="H6" s="261"/>
      <c r="I6" s="261"/>
      <c r="J6" s="261"/>
      <c r="K6" s="261"/>
      <c r="L6" s="261"/>
      <c r="M6" s="261"/>
      <c r="N6" s="261"/>
      <c r="O6" s="261"/>
      <c r="P6" s="261"/>
      <c r="Q6" s="261"/>
      <c r="R6" s="261"/>
      <c r="S6" s="261"/>
      <c r="T6" s="261"/>
      <c r="U6" s="261"/>
      <c r="V6" s="261"/>
      <c r="W6" s="402"/>
      <c r="X6" s="403"/>
      <c r="Y6" s="403"/>
      <c r="Z6" s="403"/>
      <c r="AA6" s="403"/>
      <c r="AB6" s="403"/>
      <c r="AC6" s="404"/>
    </row>
    <row r="7" spans="1:50" ht="15" customHeight="1" x14ac:dyDescent="0.2">
      <c r="A7" s="397"/>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row>
    <row r="8" spans="1:50" ht="30" customHeight="1" x14ac:dyDescent="0.2">
      <c r="A8" s="397"/>
      <c r="B8" s="261"/>
      <c r="C8" s="261"/>
      <c r="D8" s="261"/>
      <c r="E8" s="261"/>
      <c r="F8" s="261"/>
      <c r="G8" s="261"/>
      <c r="H8" s="261"/>
      <c r="I8" s="261"/>
      <c r="J8" s="261"/>
      <c r="K8" s="261"/>
      <c r="L8" s="261"/>
      <c r="M8" s="261"/>
      <c r="N8" s="261"/>
      <c r="O8" s="261"/>
      <c r="P8" s="261"/>
      <c r="Q8" s="261"/>
      <c r="R8" s="261"/>
      <c r="S8" s="261"/>
      <c r="T8" s="261"/>
      <c r="U8" s="261"/>
      <c r="V8" s="437" t="s">
        <v>4724</v>
      </c>
      <c r="W8" s="438"/>
      <c r="X8" s="438"/>
      <c r="Y8" s="438"/>
      <c r="Z8" s="438"/>
      <c r="AA8" s="438"/>
      <c r="AB8" s="438"/>
      <c r="AC8" s="438"/>
      <c r="AD8" s="438"/>
    </row>
    <row r="9" spans="1:50" ht="30" customHeight="1" x14ac:dyDescent="0.2">
      <c r="A9" s="397"/>
      <c r="B9" s="128"/>
      <c r="C9" s="128"/>
      <c r="D9" s="263"/>
      <c r="E9" s="263"/>
      <c r="F9" s="263"/>
      <c r="G9" s="263"/>
      <c r="H9" s="263"/>
      <c r="I9" s="263"/>
      <c r="J9" s="263"/>
      <c r="K9" s="263"/>
      <c r="L9" s="263"/>
      <c r="M9" s="263"/>
      <c r="N9" s="263"/>
      <c r="O9" s="263"/>
      <c r="P9" s="263"/>
      <c r="Q9" s="263"/>
      <c r="R9" s="263"/>
      <c r="S9" s="263"/>
      <c r="T9" s="263"/>
      <c r="U9" s="263"/>
      <c r="V9" s="437" t="s">
        <v>4729</v>
      </c>
      <c r="W9" s="438"/>
      <c r="X9" s="438"/>
      <c r="Y9" s="438"/>
      <c r="Z9" s="438"/>
      <c r="AA9" s="438"/>
      <c r="AB9" s="438"/>
      <c r="AC9" s="438"/>
      <c r="AD9" s="438"/>
    </row>
    <row r="10" spans="1:50" ht="30" customHeight="1" x14ac:dyDescent="0.2">
      <c r="A10" s="397"/>
      <c r="B10" s="128"/>
      <c r="C10" s="128"/>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128"/>
      <c r="AC10" s="128"/>
    </row>
    <row r="11" spans="1:50" ht="30" customHeight="1" x14ac:dyDescent="0.2">
      <c r="A11" s="397"/>
      <c r="B11" s="128"/>
      <c r="C11" s="128"/>
      <c r="D11" s="264"/>
      <c r="E11" s="264"/>
      <c r="F11" s="264"/>
      <c r="G11" s="264"/>
      <c r="H11" s="264"/>
      <c r="I11" s="264"/>
      <c r="J11" s="264"/>
      <c r="K11" s="264"/>
      <c r="L11" s="264"/>
      <c r="M11" s="264"/>
      <c r="N11" s="264"/>
      <c r="O11" s="264"/>
      <c r="P11" s="264"/>
      <c r="Q11" s="264"/>
      <c r="R11" s="264"/>
      <c r="S11" s="264"/>
      <c r="T11" s="264"/>
      <c r="U11" s="264"/>
      <c r="V11" s="264"/>
      <c r="W11" s="264"/>
      <c r="X11" s="264"/>
      <c r="Y11" s="264"/>
      <c r="Z11" s="264"/>
      <c r="AA11" s="264"/>
      <c r="AB11" s="128"/>
      <c r="AC11" s="128"/>
    </row>
    <row r="12" spans="1:50" ht="44.5" customHeight="1" x14ac:dyDescent="0.2">
      <c r="A12" s="397"/>
      <c r="B12" s="439" t="s">
        <v>4725</v>
      </c>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128"/>
    </row>
    <row r="13" spans="1:50" ht="30" customHeight="1" x14ac:dyDescent="0.2">
      <c r="A13" s="397"/>
      <c r="B13" s="130"/>
      <c r="C13" s="130"/>
      <c r="D13" s="130"/>
      <c r="E13" s="130"/>
      <c r="F13" s="262"/>
      <c r="G13" s="262"/>
      <c r="H13" s="262"/>
      <c r="I13" s="262"/>
      <c r="J13" s="262"/>
      <c r="K13" s="262"/>
      <c r="L13" s="262"/>
      <c r="M13" s="262"/>
      <c r="N13" s="130"/>
      <c r="O13" s="130"/>
      <c r="P13" s="130"/>
      <c r="Q13" s="130"/>
      <c r="R13" s="130"/>
      <c r="S13" s="130"/>
      <c r="T13" s="130"/>
      <c r="U13" s="130"/>
      <c r="V13" s="130"/>
      <c r="W13" s="130"/>
      <c r="X13" s="130"/>
      <c r="Y13" s="130"/>
      <c r="Z13" s="130"/>
      <c r="AA13" s="130"/>
      <c r="AB13" s="130"/>
      <c r="AC13" s="130"/>
      <c r="AF13" s="405"/>
      <c r="AG13" s="406"/>
      <c r="AH13" s="406"/>
      <c r="AI13" s="407"/>
      <c r="AJ13" s="441"/>
      <c r="AK13" s="441"/>
      <c r="AL13" s="441"/>
      <c r="AM13" s="441"/>
      <c r="AN13" s="441"/>
      <c r="AO13" s="134"/>
      <c r="AP13" s="406"/>
      <c r="AQ13" s="406"/>
      <c r="AR13" s="406"/>
      <c r="AS13" s="406"/>
      <c r="AT13" s="406"/>
      <c r="AU13" s="406"/>
      <c r="AV13" s="406"/>
      <c r="AW13" s="406"/>
      <c r="AX13" s="406"/>
    </row>
    <row r="14" spans="1:50" ht="30" customHeight="1" x14ac:dyDescent="0.2">
      <c r="A14" s="397"/>
      <c r="B14" s="265"/>
      <c r="C14" s="265"/>
      <c r="D14" s="265"/>
      <c r="E14" s="265"/>
      <c r="F14" s="265"/>
      <c r="G14" s="265"/>
      <c r="H14" s="431" t="s">
        <v>385</v>
      </c>
      <c r="I14" s="432"/>
      <c r="J14" s="432"/>
      <c r="K14" s="432"/>
      <c r="L14" s="432"/>
      <c r="M14" s="265"/>
      <c r="O14" s="433" t="str">
        <f>一面!F10</f>
        <v>　　年　　月　　日</v>
      </c>
      <c r="P14" s="433"/>
      <c r="Q14" s="433"/>
      <c r="R14" s="433"/>
      <c r="S14" s="433"/>
      <c r="T14" s="433"/>
      <c r="U14" s="265"/>
      <c r="V14" s="265"/>
      <c r="W14" s="265"/>
      <c r="X14" s="265"/>
      <c r="Y14" s="265"/>
      <c r="Z14" s="265"/>
      <c r="AA14" s="265"/>
      <c r="AB14" s="265"/>
      <c r="AC14" s="265"/>
      <c r="AF14" s="406"/>
      <c r="AG14" s="406"/>
      <c r="AH14" s="406"/>
      <c r="AI14" s="406"/>
      <c r="AJ14" s="406"/>
      <c r="AK14" s="406"/>
      <c r="AL14" s="406"/>
      <c r="AM14" s="406"/>
      <c r="AN14" s="406"/>
      <c r="AO14" s="406"/>
      <c r="AP14" s="406"/>
      <c r="AQ14" s="406"/>
      <c r="AR14" s="406"/>
      <c r="AS14" s="406"/>
      <c r="AT14" s="406"/>
      <c r="AU14" s="406"/>
      <c r="AV14" s="406"/>
      <c r="AW14" s="406"/>
      <c r="AX14" s="406"/>
    </row>
    <row r="15" spans="1:50" ht="30" customHeight="1" x14ac:dyDescent="0.2">
      <c r="A15" s="397"/>
      <c r="B15" s="265"/>
      <c r="C15" s="265"/>
      <c r="D15" s="265"/>
      <c r="E15" s="265"/>
      <c r="F15" s="265"/>
      <c r="G15" s="265"/>
      <c r="H15" s="265"/>
      <c r="I15" s="265"/>
      <c r="J15" s="265"/>
      <c r="K15" s="265"/>
      <c r="L15" s="265"/>
      <c r="M15" s="265"/>
      <c r="N15" s="265"/>
      <c r="U15" s="265"/>
      <c r="V15" s="265"/>
      <c r="W15" s="265"/>
      <c r="X15" s="265"/>
      <c r="Y15" s="265"/>
      <c r="Z15" s="265"/>
      <c r="AA15" s="265"/>
      <c r="AB15" s="265"/>
      <c r="AC15" s="265"/>
      <c r="AF15" s="406"/>
      <c r="AG15" s="406"/>
      <c r="AH15" s="406"/>
      <c r="AI15" s="406"/>
      <c r="AJ15" s="406"/>
      <c r="AK15" s="406"/>
      <c r="AL15" s="406"/>
      <c r="AM15" s="406"/>
      <c r="AN15" s="406"/>
      <c r="AO15" s="406"/>
      <c r="AP15" s="406"/>
      <c r="AQ15" s="406"/>
      <c r="AR15" s="406"/>
      <c r="AS15" s="406"/>
      <c r="AT15" s="406"/>
      <c r="AU15" s="406"/>
      <c r="AV15" s="406"/>
      <c r="AW15" s="406"/>
      <c r="AX15" s="406"/>
    </row>
    <row r="16" spans="1:50" ht="30" customHeight="1" x14ac:dyDescent="0.2">
      <c r="A16" s="397"/>
      <c r="B16" s="424" t="s">
        <v>4726</v>
      </c>
      <c r="C16" s="425"/>
      <c r="D16" s="425"/>
      <c r="E16" s="425"/>
      <c r="F16" s="425"/>
      <c r="G16" s="426"/>
      <c r="H16" s="410"/>
      <c r="I16" s="429" t="str">
        <f>一面!R15</f>
        <v/>
      </c>
      <c r="J16" s="430"/>
      <c r="K16" s="430"/>
      <c r="L16" s="430"/>
      <c r="M16" s="430"/>
      <c r="N16" s="430"/>
      <c r="O16" s="430"/>
      <c r="P16" s="430"/>
      <c r="Q16" s="430"/>
      <c r="R16" s="430"/>
      <c r="S16" s="430"/>
      <c r="T16" s="430"/>
      <c r="U16" s="430"/>
      <c r="V16" s="430"/>
      <c r="W16" s="430"/>
      <c r="X16" s="430"/>
      <c r="Y16" s="430"/>
      <c r="Z16" s="430"/>
      <c r="AA16" s="430"/>
      <c r="AB16" s="430"/>
      <c r="AC16" s="265"/>
      <c r="AF16" s="406"/>
      <c r="AG16" s="406"/>
      <c r="AH16" s="406"/>
      <c r="AI16" s="406"/>
      <c r="AJ16" s="408"/>
      <c r="AK16" s="406"/>
      <c r="AL16" s="406"/>
      <c r="AM16" s="406"/>
      <c r="AN16" s="406"/>
      <c r="AO16" s="406"/>
      <c r="AP16" s="406"/>
      <c r="AQ16" s="406"/>
      <c r="AR16" s="406"/>
      <c r="AS16" s="406"/>
      <c r="AT16" s="406"/>
      <c r="AU16" s="406"/>
      <c r="AV16" s="406"/>
      <c r="AW16" s="406"/>
      <c r="AX16" s="406"/>
    </row>
    <row r="17" spans="1:50" ht="30" customHeight="1" x14ac:dyDescent="0.2">
      <c r="A17" s="397"/>
      <c r="B17" s="265"/>
      <c r="C17" s="265"/>
      <c r="D17" s="265"/>
      <c r="E17" s="265"/>
      <c r="F17" s="265"/>
      <c r="G17" s="265"/>
      <c r="H17" s="265"/>
      <c r="I17" s="265"/>
      <c r="J17" s="265"/>
      <c r="K17" s="265"/>
      <c r="L17" s="265"/>
      <c r="M17" s="265"/>
      <c r="N17" s="265"/>
      <c r="O17" s="265"/>
      <c r="P17" s="265"/>
      <c r="Q17" s="265"/>
      <c r="R17" s="265"/>
      <c r="S17" s="265"/>
      <c r="T17" s="265"/>
      <c r="U17" s="265"/>
      <c r="V17" s="265"/>
      <c r="W17" s="265"/>
      <c r="X17" s="265"/>
      <c r="Y17" s="265"/>
      <c r="Z17" s="265"/>
      <c r="AA17" s="265"/>
      <c r="AB17" s="265"/>
      <c r="AC17" s="265"/>
      <c r="AF17" s="406"/>
      <c r="AG17" s="406"/>
      <c r="AH17" s="406"/>
      <c r="AI17" s="406"/>
      <c r="AJ17" s="408"/>
      <c r="AK17" s="406"/>
      <c r="AL17" s="406"/>
      <c r="AM17" s="406"/>
      <c r="AN17" s="406"/>
      <c r="AO17" s="406"/>
      <c r="AP17" s="406"/>
      <c r="AQ17" s="406"/>
      <c r="AR17" s="406"/>
      <c r="AS17" s="406"/>
      <c r="AT17" s="406"/>
      <c r="AU17" s="406"/>
      <c r="AV17" s="406"/>
      <c r="AW17" s="406"/>
      <c r="AX17" s="406"/>
    </row>
    <row r="18" spans="1:50" ht="30" customHeight="1" x14ac:dyDescent="0.2">
      <c r="A18" s="397"/>
      <c r="B18" s="424" t="s">
        <v>2</v>
      </c>
      <c r="C18" s="425"/>
      <c r="D18" s="425"/>
      <c r="E18" s="425"/>
      <c r="F18" s="425"/>
      <c r="G18" s="426"/>
      <c r="H18" s="410"/>
      <c r="I18" s="429" t="str">
        <f>一面!R13</f>
        <v/>
      </c>
      <c r="J18" s="430"/>
      <c r="K18" s="430"/>
      <c r="L18" s="430"/>
      <c r="M18" s="430"/>
      <c r="N18" s="430"/>
      <c r="O18" s="430"/>
      <c r="P18" s="430"/>
      <c r="Q18" s="430"/>
      <c r="R18" s="430"/>
      <c r="S18" s="430"/>
      <c r="T18" s="430"/>
      <c r="U18" s="430"/>
      <c r="V18" s="430"/>
      <c r="W18" s="430"/>
      <c r="X18" s="430"/>
      <c r="Y18" s="430"/>
      <c r="Z18" s="430"/>
      <c r="AA18" s="430"/>
      <c r="AB18" s="430"/>
      <c r="AC18" s="265"/>
      <c r="AF18" s="406"/>
      <c r="AG18" s="406"/>
      <c r="AH18" s="406"/>
      <c r="AI18" s="406"/>
      <c r="AJ18" s="408"/>
      <c r="AK18" s="406"/>
      <c r="AL18" s="406"/>
      <c r="AM18" s="406"/>
      <c r="AN18" s="406"/>
      <c r="AO18" s="406"/>
      <c r="AP18" s="406"/>
      <c r="AQ18" s="406"/>
      <c r="AR18" s="406"/>
      <c r="AS18" s="406"/>
      <c r="AT18" s="406"/>
      <c r="AU18" s="406"/>
      <c r="AV18" s="406"/>
      <c r="AW18" s="406"/>
      <c r="AX18" s="406"/>
    </row>
    <row r="19" spans="1:50" ht="30" customHeight="1" x14ac:dyDescent="0.2">
      <c r="A19" s="397"/>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F19" s="406"/>
      <c r="AG19" s="406"/>
      <c r="AH19" s="406"/>
      <c r="AI19" s="406"/>
      <c r="AJ19" s="408"/>
      <c r="AK19" s="406"/>
      <c r="AL19" s="406"/>
      <c r="AM19" s="406"/>
      <c r="AN19" s="406"/>
      <c r="AO19" s="406"/>
      <c r="AP19" s="406"/>
      <c r="AQ19" s="406"/>
      <c r="AR19" s="406"/>
      <c r="AS19" s="406"/>
      <c r="AT19" s="406"/>
      <c r="AU19" s="406"/>
      <c r="AV19" s="406"/>
      <c r="AW19" s="406"/>
      <c r="AX19" s="406"/>
    </row>
    <row r="20" spans="1:50" ht="30" customHeight="1" x14ac:dyDescent="0.2">
      <c r="A20" s="397"/>
      <c r="B20" s="424" t="s">
        <v>4727</v>
      </c>
      <c r="C20" s="425"/>
      <c r="D20" s="425"/>
      <c r="E20" s="425"/>
      <c r="F20" s="425"/>
      <c r="G20" s="426"/>
      <c r="H20" s="410"/>
      <c r="I20" s="429" t="str">
        <f>一面!R17</f>
        <v/>
      </c>
      <c r="J20" s="430"/>
      <c r="K20" s="430"/>
      <c r="L20" s="430"/>
      <c r="M20" s="430"/>
      <c r="N20" s="430"/>
      <c r="O20" s="430"/>
      <c r="P20" s="430"/>
      <c r="Q20" s="430"/>
      <c r="R20" s="430"/>
      <c r="S20" s="430"/>
      <c r="T20" s="430"/>
      <c r="U20" s="430"/>
      <c r="V20" s="430"/>
      <c r="W20" s="430"/>
      <c r="X20" s="430"/>
      <c r="Y20" s="430"/>
      <c r="Z20" s="430"/>
      <c r="AA20" s="430"/>
      <c r="AB20" s="430"/>
      <c r="AC20" s="265"/>
      <c r="AF20" s="406"/>
      <c r="AG20" s="406"/>
      <c r="AH20" s="406"/>
      <c r="AI20" s="406"/>
      <c r="AJ20" s="408"/>
      <c r="AK20" s="406"/>
      <c r="AL20" s="406"/>
      <c r="AM20" s="406"/>
      <c r="AN20" s="406"/>
      <c r="AO20" s="406"/>
      <c r="AP20" s="406"/>
      <c r="AQ20" s="406"/>
      <c r="AR20" s="406"/>
      <c r="AS20" s="406"/>
      <c r="AT20" s="406"/>
      <c r="AU20" s="406"/>
      <c r="AV20" s="406"/>
      <c r="AW20" s="406"/>
      <c r="AX20" s="406"/>
    </row>
    <row r="21" spans="1:50" ht="30" customHeight="1" x14ac:dyDescent="0.2">
      <c r="A21" s="397"/>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F21" s="406"/>
      <c r="AG21" s="406"/>
      <c r="AH21" s="406"/>
      <c r="AI21" s="406"/>
      <c r="AJ21" s="408"/>
      <c r="AK21" s="406"/>
      <c r="AL21" s="406"/>
      <c r="AM21" s="406"/>
      <c r="AN21" s="406"/>
      <c r="AO21" s="406"/>
      <c r="AP21" s="406"/>
      <c r="AQ21" s="406"/>
      <c r="AR21" s="406"/>
      <c r="AS21" s="406"/>
      <c r="AT21" s="406"/>
      <c r="AU21" s="406"/>
      <c r="AV21" s="406"/>
      <c r="AW21" s="406"/>
      <c r="AX21" s="406"/>
    </row>
    <row r="22" spans="1:50" ht="30" customHeight="1" x14ac:dyDescent="0.2">
      <c r="A22" s="397"/>
      <c r="B22" s="424" t="s">
        <v>4</v>
      </c>
      <c r="C22" s="425"/>
      <c r="D22" s="425"/>
      <c r="E22" s="425"/>
      <c r="F22" s="425"/>
      <c r="G22" s="426"/>
      <c r="H22" s="410"/>
      <c r="I22" s="427" t="str">
        <f>一面!R20</f>
        <v/>
      </c>
      <c r="J22" s="428"/>
      <c r="K22" s="428"/>
      <c r="L22" s="428"/>
      <c r="M22" s="428"/>
      <c r="N22" s="428"/>
      <c r="O22" s="428"/>
      <c r="P22" s="428"/>
      <c r="Q22" s="428"/>
      <c r="R22" s="428"/>
      <c r="S22" s="428"/>
      <c r="T22" s="428"/>
      <c r="U22" s="428"/>
      <c r="V22" s="428"/>
      <c r="W22" s="428"/>
      <c r="X22" s="428"/>
      <c r="Y22" s="428"/>
      <c r="Z22" s="428"/>
      <c r="AA22" s="428"/>
      <c r="AB22" s="428"/>
      <c r="AC22" s="265"/>
      <c r="AF22" s="406"/>
      <c r="AG22" s="406"/>
      <c r="AH22" s="406"/>
      <c r="AI22" s="406"/>
      <c r="AJ22" s="408"/>
      <c r="AK22" s="406"/>
      <c r="AL22" s="406"/>
      <c r="AM22" s="406"/>
      <c r="AN22" s="406"/>
      <c r="AO22" s="406"/>
      <c r="AP22" s="406"/>
      <c r="AQ22" s="406"/>
      <c r="AR22" s="406"/>
      <c r="AS22" s="406"/>
      <c r="AT22" s="406"/>
      <c r="AU22" s="406"/>
      <c r="AV22" s="406"/>
      <c r="AW22" s="406"/>
      <c r="AX22" s="406"/>
    </row>
    <row r="23" spans="1:50" ht="30" customHeight="1" x14ac:dyDescent="0.2">
      <c r="A23" s="397"/>
      <c r="B23" s="265"/>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F23" s="406"/>
      <c r="AG23" s="406"/>
      <c r="AH23" s="406"/>
      <c r="AI23" s="406"/>
      <c r="AJ23" s="408"/>
      <c r="AK23" s="406"/>
      <c r="AL23" s="406"/>
      <c r="AM23" s="406"/>
      <c r="AN23" s="406"/>
      <c r="AO23" s="406"/>
      <c r="AP23" s="406"/>
      <c r="AQ23" s="406"/>
      <c r="AR23" s="406"/>
      <c r="AS23" s="406"/>
      <c r="AT23" s="406"/>
      <c r="AU23" s="406"/>
      <c r="AV23" s="406"/>
      <c r="AW23" s="406"/>
      <c r="AX23" s="406"/>
    </row>
    <row r="24" spans="1:50" ht="30" customHeight="1" x14ac:dyDescent="0.2">
      <c r="A24" s="397"/>
      <c r="B24" s="424" t="s">
        <v>4728</v>
      </c>
      <c r="C24" s="425"/>
      <c r="D24" s="425"/>
      <c r="E24" s="425"/>
      <c r="F24" s="425"/>
      <c r="G24" s="426"/>
      <c r="H24" s="410"/>
      <c r="I24" s="427" t="str">
        <f>一面!R21</f>
        <v/>
      </c>
      <c r="J24" s="428"/>
      <c r="K24" s="428"/>
      <c r="L24" s="428"/>
      <c r="M24" s="428"/>
      <c r="N24" s="428"/>
      <c r="O24" s="428"/>
      <c r="P24" s="428"/>
      <c r="Q24" s="428"/>
      <c r="R24" s="428"/>
      <c r="S24" s="428"/>
      <c r="T24" s="428"/>
      <c r="U24" s="428"/>
      <c r="V24" s="428"/>
      <c r="W24" s="428"/>
      <c r="X24" s="428"/>
      <c r="Y24" s="428"/>
      <c r="Z24" s="428"/>
      <c r="AA24" s="428"/>
      <c r="AB24" s="428"/>
      <c r="AC24" s="265"/>
      <c r="AF24" s="406"/>
      <c r="AG24" s="406"/>
      <c r="AH24" s="406"/>
      <c r="AI24" s="406"/>
      <c r="AJ24" s="408"/>
      <c r="AK24" s="406"/>
      <c r="AL24" s="406"/>
      <c r="AM24" s="406"/>
      <c r="AN24" s="406"/>
      <c r="AO24" s="406"/>
      <c r="AP24" s="406"/>
      <c r="AQ24" s="406"/>
      <c r="AR24" s="406"/>
      <c r="AS24" s="406"/>
      <c r="AT24" s="406"/>
      <c r="AU24" s="406"/>
      <c r="AV24" s="406"/>
      <c r="AW24" s="406"/>
      <c r="AX24" s="406"/>
    </row>
    <row r="25" spans="1:50" ht="30" customHeight="1" x14ac:dyDescent="0.2">
      <c r="A25" s="397"/>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F25" s="406"/>
      <c r="AG25" s="406"/>
      <c r="AH25" s="406"/>
      <c r="AI25" s="406"/>
      <c r="AJ25" s="408"/>
      <c r="AK25" s="406"/>
      <c r="AL25" s="406"/>
      <c r="AM25" s="406"/>
      <c r="AN25" s="406"/>
      <c r="AO25" s="406"/>
      <c r="AP25" s="406"/>
      <c r="AQ25" s="406"/>
      <c r="AR25" s="406"/>
      <c r="AS25" s="406"/>
      <c r="AT25" s="406"/>
      <c r="AU25" s="406"/>
      <c r="AV25" s="406"/>
      <c r="AW25" s="406"/>
      <c r="AX25" s="406"/>
    </row>
    <row r="26" spans="1:50" ht="30" customHeight="1" x14ac:dyDescent="0.2">
      <c r="A26" s="397"/>
      <c r="B26" s="424" t="s">
        <v>389</v>
      </c>
      <c r="C26" s="425"/>
      <c r="D26" s="425"/>
      <c r="E26" s="425"/>
      <c r="F26" s="425"/>
      <c r="G26" s="426"/>
      <c r="H26" s="410"/>
      <c r="I26" s="427" t="str">
        <f>一面!R14</f>
        <v/>
      </c>
      <c r="J26" s="428"/>
      <c r="K26" s="428"/>
      <c r="L26" s="428"/>
      <c r="M26" s="428"/>
      <c r="N26" s="428"/>
      <c r="O26" s="428"/>
      <c r="P26" s="428"/>
      <c r="Q26" s="428"/>
      <c r="R26" s="428"/>
      <c r="S26" s="428"/>
      <c r="T26" s="428"/>
      <c r="U26" s="428"/>
      <c r="V26" s="428"/>
      <c r="W26" s="428"/>
      <c r="X26" s="428"/>
      <c r="Y26" s="428"/>
      <c r="Z26" s="428"/>
      <c r="AA26" s="428"/>
      <c r="AB26" s="428"/>
      <c r="AC26" s="265"/>
      <c r="AF26" s="406"/>
      <c r="AG26" s="406"/>
      <c r="AH26" s="406"/>
      <c r="AI26" s="406"/>
      <c r="AJ26" s="408"/>
      <c r="AK26" s="406"/>
      <c r="AL26" s="406"/>
      <c r="AM26" s="406"/>
      <c r="AN26" s="406"/>
      <c r="AO26" s="406"/>
      <c r="AP26" s="406"/>
      <c r="AQ26" s="406"/>
      <c r="AR26" s="406"/>
      <c r="AS26" s="406"/>
      <c r="AT26" s="406"/>
      <c r="AU26" s="406"/>
      <c r="AV26" s="406"/>
      <c r="AW26" s="406"/>
      <c r="AX26" s="406"/>
    </row>
    <row r="27" spans="1:50" ht="30" customHeight="1" x14ac:dyDescent="0.2">
      <c r="A27" s="397"/>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F27" s="406"/>
      <c r="AG27" s="406"/>
      <c r="AH27" s="406"/>
      <c r="AI27" s="406"/>
      <c r="AJ27" s="408"/>
      <c r="AK27" s="406"/>
      <c r="AL27" s="406"/>
      <c r="AM27" s="406"/>
      <c r="AN27" s="406"/>
      <c r="AO27" s="406"/>
      <c r="AP27" s="406"/>
      <c r="AQ27" s="406"/>
      <c r="AR27" s="406"/>
      <c r="AS27" s="406"/>
      <c r="AT27" s="406"/>
      <c r="AU27" s="406"/>
      <c r="AV27" s="406"/>
      <c r="AW27" s="406"/>
      <c r="AX27" s="406"/>
    </row>
    <row r="28" spans="1:50" ht="30" customHeight="1" x14ac:dyDescent="0.2">
      <c r="A28" s="397"/>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row>
  </sheetData>
  <mergeCells count="19">
    <mergeCell ref="W2:AC2"/>
    <mergeCell ref="V8:AD8"/>
    <mergeCell ref="V9:AD9"/>
    <mergeCell ref="B12:AB12"/>
    <mergeCell ref="AJ13:AN13"/>
    <mergeCell ref="B16:G16"/>
    <mergeCell ref="I16:AB16"/>
    <mergeCell ref="B18:G18"/>
    <mergeCell ref="I18:AB18"/>
    <mergeCell ref="H14:L14"/>
    <mergeCell ref="O14:T14"/>
    <mergeCell ref="B26:G26"/>
    <mergeCell ref="I26:AB26"/>
    <mergeCell ref="B20:G20"/>
    <mergeCell ref="I20:AB20"/>
    <mergeCell ref="B22:G22"/>
    <mergeCell ref="I22:AB22"/>
    <mergeCell ref="B24:G24"/>
    <mergeCell ref="I24:AB24"/>
  </mergeCells>
  <phoneticPr fontId="2"/>
  <pageMargins left="0.78740157480314965" right="0" top="0.59055118110236227" bottom="0.39370078740157483" header="0.51181102362204722" footer="0.51181102362204722"/>
  <pageSetup paperSize="9" scale="99"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13F1E-45EB-4D42-9C31-066078A8AB06}">
  <sheetPr>
    <tabColor rgb="FFFFFF00"/>
    <pageSetUpPr fitToPage="1"/>
  </sheetPr>
  <dimension ref="A1:N31"/>
  <sheetViews>
    <sheetView view="pageBreakPreview" zoomScaleNormal="100" zoomScaleSheetLayoutView="100" workbookViewId="0">
      <selection activeCell="S14" sqref="S14"/>
    </sheetView>
  </sheetViews>
  <sheetFormatPr defaultColWidth="9" defaultRowHeight="20.149999999999999" customHeight="1" x14ac:dyDescent="0.2"/>
  <cols>
    <col min="1" max="1" width="3.6328125" style="266" customWidth="1"/>
    <col min="2" max="2" width="1.6328125" style="266" customWidth="1"/>
    <col min="3" max="3" width="8.6328125" style="266" customWidth="1"/>
    <col min="4" max="4" width="1.6328125" style="266" customWidth="1"/>
    <col min="5" max="6" width="3.6328125" style="266" customWidth="1"/>
    <col min="7" max="7" width="17.6328125" style="266" customWidth="1"/>
    <col min="8" max="8" width="14.6328125" style="266" customWidth="1"/>
    <col min="9" max="9" width="1.6328125" style="266" customWidth="1"/>
    <col min="10" max="10" width="8.6328125" style="266" customWidth="1"/>
    <col min="11" max="11" width="1.6328125" style="266" customWidth="1"/>
    <col min="12" max="12" width="17.6328125" style="266" customWidth="1"/>
    <col min="13" max="14" width="3.6328125" style="266" customWidth="1"/>
    <col min="15" max="16384" width="9" style="266"/>
  </cols>
  <sheetData>
    <row r="1" spans="1:14" ht="20.149999999999999" customHeight="1" x14ac:dyDescent="0.2">
      <c r="A1" s="717" t="s">
        <v>36</v>
      </c>
      <c r="B1" s="717"/>
      <c r="C1" s="717"/>
      <c r="D1" s="717"/>
      <c r="E1" s="717"/>
      <c r="F1" s="717"/>
      <c r="G1" s="717"/>
      <c r="H1" s="717"/>
      <c r="I1" s="717"/>
      <c r="J1" s="717"/>
      <c r="K1" s="717"/>
      <c r="L1" s="717"/>
      <c r="M1" s="717"/>
      <c r="N1" s="717"/>
    </row>
    <row r="2" spans="1:14" ht="25" customHeight="1" x14ac:dyDescent="0.2">
      <c r="B2" s="718" t="s">
        <v>4694</v>
      </c>
      <c r="C2" s="718"/>
      <c r="D2" s="718"/>
      <c r="E2" s="718"/>
      <c r="F2" s="718"/>
      <c r="G2" s="718"/>
      <c r="H2" s="718"/>
      <c r="I2" s="718"/>
      <c r="J2" s="718"/>
      <c r="K2" s="718"/>
      <c r="L2" s="718"/>
      <c r="M2" s="718"/>
    </row>
    <row r="3" spans="1:14" ht="25" customHeight="1" x14ac:dyDescent="0.2">
      <c r="B3" s="719" t="s">
        <v>4695</v>
      </c>
      <c r="C3" s="719"/>
      <c r="D3" s="719"/>
      <c r="E3" s="719"/>
      <c r="F3" s="719"/>
      <c r="G3" s="719"/>
      <c r="H3" s="719"/>
      <c r="I3" s="719"/>
      <c r="J3" s="719"/>
      <c r="K3" s="719"/>
      <c r="L3" s="719"/>
      <c r="M3" s="719"/>
    </row>
    <row r="4" spans="1:14" ht="15" customHeight="1" x14ac:dyDescent="0.2">
      <c r="B4" s="720"/>
      <c r="C4" s="722" t="s">
        <v>44</v>
      </c>
      <c r="D4" s="724"/>
      <c r="E4" s="720"/>
      <c r="F4" s="724"/>
      <c r="G4" s="724"/>
      <c r="H4" s="724"/>
      <c r="I4" s="724"/>
      <c r="J4" s="724"/>
      <c r="K4" s="724"/>
      <c r="L4" s="724"/>
      <c r="M4" s="726"/>
    </row>
    <row r="5" spans="1:14" ht="35.15" customHeight="1" x14ac:dyDescent="0.2">
      <c r="B5" s="721"/>
      <c r="C5" s="723"/>
      <c r="D5" s="725"/>
      <c r="E5" s="721"/>
      <c r="F5" s="725"/>
      <c r="G5" s="725"/>
      <c r="H5" s="725"/>
      <c r="I5" s="725"/>
      <c r="J5" s="725"/>
      <c r="K5" s="725"/>
      <c r="L5" s="725"/>
      <c r="M5" s="727"/>
    </row>
    <row r="6" spans="1:14" ht="50.15" customHeight="1" x14ac:dyDescent="0.2">
      <c r="B6" s="267"/>
      <c r="C6" s="268" t="s">
        <v>43</v>
      </c>
      <c r="D6" s="269"/>
      <c r="E6" s="728"/>
      <c r="F6" s="725"/>
      <c r="G6" s="725"/>
      <c r="H6" s="727"/>
      <c r="I6" s="267"/>
      <c r="J6" s="268" t="s">
        <v>10</v>
      </c>
      <c r="K6" s="269"/>
      <c r="L6" s="729"/>
      <c r="M6" s="730"/>
    </row>
    <row r="7" spans="1:14" ht="30" customHeight="1" x14ac:dyDescent="0.2">
      <c r="B7" s="720"/>
      <c r="C7" s="724" t="s">
        <v>42</v>
      </c>
      <c r="D7" s="726"/>
      <c r="E7" s="729" t="s">
        <v>135</v>
      </c>
      <c r="F7" s="734"/>
      <c r="G7" s="730"/>
      <c r="H7" s="729" t="s">
        <v>41</v>
      </c>
      <c r="I7" s="734"/>
      <c r="J7" s="734"/>
      <c r="K7" s="734"/>
      <c r="L7" s="734"/>
      <c r="M7" s="730"/>
    </row>
    <row r="8" spans="1:14" ht="25" customHeight="1" x14ac:dyDescent="0.2">
      <c r="B8" s="731"/>
      <c r="C8" s="732"/>
      <c r="D8" s="733"/>
      <c r="E8" s="270" t="s">
        <v>40</v>
      </c>
      <c r="F8" s="724" t="s">
        <v>4696</v>
      </c>
      <c r="G8" s="726"/>
      <c r="H8" s="735"/>
      <c r="I8" s="736"/>
      <c r="J8" s="736"/>
      <c r="K8" s="736"/>
      <c r="L8" s="736"/>
      <c r="M8" s="737"/>
    </row>
    <row r="9" spans="1:14" ht="25" customHeight="1" x14ac:dyDescent="0.2">
      <c r="B9" s="731"/>
      <c r="C9" s="732"/>
      <c r="D9" s="733"/>
      <c r="E9" s="271" t="s">
        <v>39</v>
      </c>
      <c r="F9" s="725" t="s">
        <v>4696</v>
      </c>
      <c r="G9" s="727"/>
      <c r="H9" s="738"/>
      <c r="I9" s="739"/>
      <c r="J9" s="739"/>
      <c r="K9" s="739"/>
      <c r="L9" s="739"/>
      <c r="M9" s="740"/>
    </row>
    <row r="10" spans="1:14" ht="25" customHeight="1" x14ac:dyDescent="0.2">
      <c r="B10" s="731"/>
      <c r="C10" s="732"/>
      <c r="D10" s="733"/>
      <c r="E10" s="270" t="s">
        <v>40</v>
      </c>
      <c r="F10" s="724" t="s">
        <v>4696</v>
      </c>
      <c r="G10" s="726"/>
      <c r="H10" s="735"/>
      <c r="I10" s="736"/>
      <c r="J10" s="736"/>
      <c r="K10" s="736"/>
      <c r="L10" s="736"/>
      <c r="M10" s="737"/>
    </row>
    <row r="11" spans="1:14" ht="25" customHeight="1" x14ac:dyDescent="0.2">
      <c r="B11" s="731"/>
      <c r="C11" s="732"/>
      <c r="D11" s="733"/>
      <c r="E11" s="271" t="s">
        <v>39</v>
      </c>
      <c r="F11" s="725" t="s">
        <v>4696</v>
      </c>
      <c r="G11" s="727"/>
      <c r="H11" s="738"/>
      <c r="I11" s="739"/>
      <c r="J11" s="739"/>
      <c r="K11" s="739"/>
      <c r="L11" s="739"/>
      <c r="M11" s="740"/>
    </row>
    <row r="12" spans="1:14" ht="25" customHeight="1" x14ac:dyDescent="0.2">
      <c r="B12" s="731"/>
      <c r="C12" s="732"/>
      <c r="D12" s="733"/>
      <c r="E12" s="270" t="s">
        <v>40</v>
      </c>
      <c r="F12" s="724" t="s">
        <v>4696</v>
      </c>
      <c r="G12" s="726"/>
      <c r="H12" s="735"/>
      <c r="I12" s="736"/>
      <c r="J12" s="736"/>
      <c r="K12" s="736"/>
      <c r="L12" s="736"/>
      <c r="M12" s="737"/>
    </row>
    <row r="13" spans="1:14" ht="25" customHeight="1" x14ac:dyDescent="0.2">
      <c r="B13" s="731"/>
      <c r="C13" s="732"/>
      <c r="D13" s="733"/>
      <c r="E13" s="271" t="s">
        <v>39</v>
      </c>
      <c r="F13" s="725" t="s">
        <v>4696</v>
      </c>
      <c r="G13" s="727"/>
      <c r="H13" s="738"/>
      <c r="I13" s="739"/>
      <c r="J13" s="739"/>
      <c r="K13" s="739"/>
      <c r="L13" s="739"/>
      <c r="M13" s="740"/>
    </row>
    <row r="14" spans="1:14" ht="25" customHeight="1" x14ac:dyDescent="0.2">
      <c r="B14" s="731"/>
      <c r="C14" s="732"/>
      <c r="D14" s="733"/>
      <c r="E14" s="270" t="s">
        <v>40</v>
      </c>
      <c r="F14" s="724" t="s">
        <v>4696</v>
      </c>
      <c r="G14" s="726"/>
      <c r="H14" s="735"/>
      <c r="I14" s="736"/>
      <c r="J14" s="736"/>
      <c r="K14" s="736"/>
      <c r="L14" s="736"/>
      <c r="M14" s="737"/>
    </row>
    <row r="15" spans="1:14" ht="25" customHeight="1" x14ac:dyDescent="0.2">
      <c r="B15" s="731"/>
      <c r="C15" s="732"/>
      <c r="D15" s="733"/>
      <c r="E15" s="271" t="s">
        <v>39</v>
      </c>
      <c r="F15" s="725" t="s">
        <v>4696</v>
      </c>
      <c r="G15" s="727"/>
      <c r="H15" s="738"/>
      <c r="I15" s="739"/>
      <c r="J15" s="739"/>
      <c r="K15" s="739"/>
      <c r="L15" s="739"/>
      <c r="M15" s="740"/>
    </row>
    <row r="16" spans="1:14" ht="25" customHeight="1" x14ac:dyDescent="0.2">
      <c r="B16" s="731"/>
      <c r="C16" s="732"/>
      <c r="D16" s="733"/>
      <c r="E16" s="270" t="s">
        <v>40</v>
      </c>
      <c r="F16" s="724" t="s">
        <v>4696</v>
      </c>
      <c r="G16" s="726"/>
      <c r="H16" s="735"/>
      <c r="I16" s="736"/>
      <c r="J16" s="736"/>
      <c r="K16" s="736"/>
      <c r="L16" s="736"/>
      <c r="M16" s="737"/>
    </row>
    <row r="17" spans="2:13" ht="25" customHeight="1" x14ac:dyDescent="0.2">
      <c r="B17" s="731"/>
      <c r="C17" s="732"/>
      <c r="D17" s="733"/>
      <c r="E17" s="271" t="s">
        <v>39</v>
      </c>
      <c r="F17" s="725" t="s">
        <v>4697</v>
      </c>
      <c r="G17" s="727"/>
      <c r="H17" s="738"/>
      <c r="I17" s="739"/>
      <c r="J17" s="739"/>
      <c r="K17" s="739"/>
      <c r="L17" s="739"/>
      <c r="M17" s="740"/>
    </row>
    <row r="18" spans="2:13" ht="25" customHeight="1" x14ac:dyDescent="0.2">
      <c r="B18" s="731"/>
      <c r="C18" s="732"/>
      <c r="D18" s="733"/>
      <c r="E18" s="270" t="s">
        <v>40</v>
      </c>
      <c r="F18" s="724" t="s">
        <v>4696</v>
      </c>
      <c r="G18" s="726"/>
      <c r="H18" s="735"/>
      <c r="I18" s="736"/>
      <c r="J18" s="736"/>
      <c r="K18" s="736"/>
      <c r="L18" s="736"/>
      <c r="M18" s="737"/>
    </row>
    <row r="19" spans="2:13" ht="25" customHeight="1" x14ac:dyDescent="0.2">
      <c r="B19" s="731"/>
      <c r="C19" s="732"/>
      <c r="D19" s="733"/>
      <c r="E19" s="271" t="s">
        <v>39</v>
      </c>
      <c r="F19" s="725" t="s">
        <v>4697</v>
      </c>
      <c r="G19" s="727"/>
      <c r="H19" s="738"/>
      <c r="I19" s="739"/>
      <c r="J19" s="739"/>
      <c r="K19" s="739"/>
      <c r="L19" s="739"/>
      <c r="M19" s="740"/>
    </row>
    <row r="20" spans="2:13" ht="25" customHeight="1" x14ac:dyDescent="0.2">
      <c r="B20" s="731"/>
      <c r="C20" s="732"/>
      <c r="D20" s="733"/>
      <c r="E20" s="270" t="s">
        <v>40</v>
      </c>
      <c r="F20" s="724" t="s">
        <v>4697</v>
      </c>
      <c r="G20" s="726"/>
      <c r="H20" s="735"/>
      <c r="I20" s="736"/>
      <c r="J20" s="736"/>
      <c r="K20" s="736"/>
      <c r="L20" s="736"/>
      <c r="M20" s="737"/>
    </row>
    <row r="21" spans="2:13" ht="25" customHeight="1" x14ac:dyDescent="0.2">
      <c r="B21" s="731"/>
      <c r="C21" s="732"/>
      <c r="D21" s="733"/>
      <c r="E21" s="271" t="s">
        <v>39</v>
      </c>
      <c r="F21" s="725" t="s">
        <v>4697</v>
      </c>
      <c r="G21" s="727"/>
      <c r="H21" s="738"/>
      <c r="I21" s="739"/>
      <c r="J21" s="739"/>
      <c r="K21" s="739"/>
      <c r="L21" s="739"/>
      <c r="M21" s="740"/>
    </row>
    <row r="22" spans="2:13" ht="25" customHeight="1" x14ac:dyDescent="0.2">
      <c r="B22" s="731"/>
      <c r="C22" s="732"/>
      <c r="D22" s="733"/>
      <c r="E22" s="270" t="s">
        <v>40</v>
      </c>
      <c r="F22" s="724" t="s">
        <v>4697</v>
      </c>
      <c r="G22" s="726"/>
      <c r="H22" s="735"/>
      <c r="I22" s="736"/>
      <c r="J22" s="736"/>
      <c r="K22" s="736"/>
      <c r="L22" s="736"/>
      <c r="M22" s="737"/>
    </row>
    <row r="23" spans="2:13" ht="25" customHeight="1" x14ac:dyDescent="0.2">
      <c r="B23" s="731"/>
      <c r="C23" s="732"/>
      <c r="D23" s="733"/>
      <c r="E23" s="271" t="s">
        <v>39</v>
      </c>
      <c r="F23" s="725" t="s">
        <v>4697</v>
      </c>
      <c r="G23" s="727"/>
      <c r="H23" s="738"/>
      <c r="I23" s="739"/>
      <c r="J23" s="739"/>
      <c r="K23" s="739"/>
      <c r="L23" s="739"/>
      <c r="M23" s="740"/>
    </row>
    <row r="24" spans="2:13" ht="25" customHeight="1" x14ac:dyDescent="0.2">
      <c r="B24" s="731"/>
      <c r="C24" s="732"/>
      <c r="D24" s="733"/>
      <c r="E24" s="270" t="s">
        <v>40</v>
      </c>
      <c r="F24" s="724" t="s">
        <v>4697</v>
      </c>
      <c r="G24" s="726"/>
      <c r="H24" s="735"/>
      <c r="I24" s="736"/>
      <c r="J24" s="736"/>
      <c r="K24" s="736"/>
      <c r="L24" s="736"/>
      <c r="M24" s="737"/>
    </row>
    <row r="25" spans="2:13" ht="25" customHeight="1" x14ac:dyDescent="0.2">
      <c r="B25" s="731"/>
      <c r="C25" s="732"/>
      <c r="D25" s="733"/>
      <c r="E25" s="271" t="s">
        <v>39</v>
      </c>
      <c r="F25" s="725" t="s">
        <v>4697</v>
      </c>
      <c r="G25" s="727"/>
      <c r="H25" s="738"/>
      <c r="I25" s="739"/>
      <c r="J25" s="739"/>
      <c r="K25" s="739"/>
      <c r="L25" s="739"/>
      <c r="M25" s="740"/>
    </row>
    <row r="26" spans="2:13" ht="25" customHeight="1" x14ac:dyDescent="0.2">
      <c r="B26" s="731"/>
      <c r="C26" s="732"/>
      <c r="D26" s="733"/>
      <c r="E26" s="270" t="s">
        <v>40</v>
      </c>
      <c r="F26" s="724" t="s">
        <v>4697</v>
      </c>
      <c r="G26" s="726"/>
      <c r="H26" s="735"/>
      <c r="I26" s="736"/>
      <c r="J26" s="736"/>
      <c r="K26" s="736"/>
      <c r="L26" s="736"/>
      <c r="M26" s="737"/>
    </row>
    <row r="27" spans="2:13" ht="25" customHeight="1" x14ac:dyDescent="0.2">
      <c r="B27" s="721"/>
      <c r="C27" s="725"/>
      <c r="D27" s="727"/>
      <c r="E27" s="271" t="s">
        <v>39</v>
      </c>
      <c r="F27" s="725" t="s">
        <v>4697</v>
      </c>
      <c r="G27" s="727"/>
      <c r="H27" s="738"/>
      <c r="I27" s="739"/>
      <c r="J27" s="739"/>
      <c r="K27" s="739"/>
      <c r="L27" s="739"/>
      <c r="M27" s="740"/>
    </row>
    <row r="28" spans="2:13" ht="20.149999999999999" customHeight="1" x14ac:dyDescent="0.2">
      <c r="B28" s="272"/>
      <c r="C28" s="272"/>
      <c r="D28" s="272"/>
      <c r="E28" s="272"/>
      <c r="F28" s="272"/>
      <c r="G28" s="272"/>
      <c r="H28" s="273"/>
      <c r="I28" s="273"/>
      <c r="J28" s="273"/>
      <c r="K28" s="273"/>
      <c r="L28" s="273"/>
      <c r="M28" s="273"/>
    </row>
    <row r="29" spans="2:13" ht="20.149999999999999" customHeight="1" x14ac:dyDescent="0.2">
      <c r="B29" s="266" t="s">
        <v>38</v>
      </c>
    </row>
    <row r="30" spans="2:13" ht="20.149999999999999" customHeight="1" x14ac:dyDescent="0.2">
      <c r="C30" s="732" t="s">
        <v>4696</v>
      </c>
      <c r="D30" s="732"/>
      <c r="E30" s="732"/>
      <c r="F30" s="732"/>
      <c r="G30" s="732"/>
    </row>
    <row r="31" spans="2:13" ht="20.149999999999999" customHeight="1" x14ac:dyDescent="0.2">
      <c r="H31" s="274" t="s">
        <v>37</v>
      </c>
      <c r="J31" s="741"/>
      <c r="K31" s="741"/>
      <c r="L31" s="741"/>
      <c r="M31" s="272"/>
    </row>
  </sheetData>
  <mergeCells count="47">
    <mergeCell ref="F26:G26"/>
    <mergeCell ref="H26:M27"/>
    <mergeCell ref="F27:G27"/>
    <mergeCell ref="C30:G30"/>
    <mergeCell ref="J31:L31"/>
    <mergeCell ref="F22:G22"/>
    <mergeCell ref="H22:M23"/>
    <mergeCell ref="F23:G23"/>
    <mergeCell ref="F24:G24"/>
    <mergeCell ref="H24:M25"/>
    <mergeCell ref="F25:G25"/>
    <mergeCell ref="F18:G18"/>
    <mergeCell ref="H18:M19"/>
    <mergeCell ref="F19:G19"/>
    <mergeCell ref="F20:G20"/>
    <mergeCell ref="H20:M21"/>
    <mergeCell ref="F21:G21"/>
    <mergeCell ref="F14:G14"/>
    <mergeCell ref="H14:M15"/>
    <mergeCell ref="F15:G15"/>
    <mergeCell ref="F16:G16"/>
    <mergeCell ref="H16:M17"/>
    <mergeCell ref="F17:G17"/>
    <mergeCell ref="E6:H6"/>
    <mergeCell ref="L6:M6"/>
    <mergeCell ref="B7:B27"/>
    <mergeCell ref="C7:C27"/>
    <mergeCell ref="D7:D27"/>
    <mergeCell ref="E7:G7"/>
    <mergeCell ref="H7:M7"/>
    <mergeCell ref="F8:G8"/>
    <mergeCell ref="H8:M9"/>
    <mergeCell ref="F9:G9"/>
    <mergeCell ref="F10:G10"/>
    <mergeCell ref="H10:M11"/>
    <mergeCell ref="F11:G11"/>
    <mergeCell ref="F12:G12"/>
    <mergeCell ref="H12:M13"/>
    <mergeCell ref="F13:G13"/>
    <mergeCell ref="A1:N1"/>
    <mergeCell ref="B2:M2"/>
    <mergeCell ref="B3:M3"/>
    <mergeCell ref="B4:B5"/>
    <mergeCell ref="C4:C5"/>
    <mergeCell ref="D4:D5"/>
    <mergeCell ref="E4:M4"/>
    <mergeCell ref="E5:M5"/>
  </mergeCells>
  <phoneticPr fontId="2"/>
  <pageMargins left="0.59055118110236227" right="0.59055118110236227" top="0.59055118110236227" bottom="0.59055118110236227" header="0.51181102362204722" footer="0.51181102362204722"/>
  <pageSetup paperSize="9"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CB898-DD02-4151-BD11-B03CC52FD1B5}">
  <sheetPr>
    <tabColor rgb="FFFFFF00"/>
  </sheetPr>
  <dimension ref="A1:S37"/>
  <sheetViews>
    <sheetView view="pageBreakPreview" topLeftCell="A4" zoomScaleNormal="100" zoomScaleSheetLayoutView="100" workbookViewId="0">
      <selection activeCell="G10" sqref="G10:J10"/>
    </sheetView>
  </sheetViews>
  <sheetFormatPr defaultColWidth="9" defaultRowHeight="20.149999999999999" customHeight="1" x14ac:dyDescent="0.2"/>
  <cols>
    <col min="1" max="2" width="3.6328125" style="114" customWidth="1"/>
    <col min="3" max="3" width="12.6328125" style="114" customWidth="1"/>
    <col min="4" max="6" width="9.08984375" style="114" customWidth="1"/>
    <col min="7" max="7" width="10.6328125" style="114" customWidth="1"/>
    <col min="8" max="8" width="3.6328125" style="114" customWidth="1"/>
    <col min="9" max="9" width="9.6328125" style="114" customWidth="1"/>
    <col min="10" max="11" width="3.6328125" style="114" customWidth="1"/>
    <col min="12" max="12" width="5.7265625" style="114" customWidth="1"/>
    <col min="13" max="14" width="9" style="114"/>
    <col min="15" max="15" width="4.7265625" style="114" customWidth="1"/>
    <col min="16" max="16" width="7.26953125" style="114" customWidth="1"/>
    <col min="17" max="16384" width="9" style="114"/>
  </cols>
  <sheetData>
    <row r="1" spans="1:19" ht="25" customHeight="1" x14ac:dyDescent="0.2">
      <c r="A1" s="699" t="s">
        <v>36</v>
      </c>
      <c r="B1" s="699"/>
      <c r="C1" s="699"/>
      <c r="D1" s="699"/>
      <c r="E1" s="699"/>
      <c r="F1" s="699"/>
      <c r="G1" s="699"/>
      <c r="H1" s="699"/>
      <c r="I1" s="699"/>
      <c r="J1" s="699"/>
      <c r="K1" s="699"/>
    </row>
    <row r="2" spans="1:19" ht="25" customHeight="1" x14ac:dyDescent="0.2">
      <c r="A2" s="647" t="s">
        <v>4698</v>
      </c>
      <c r="B2" s="647"/>
      <c r="C2" s="647"/>
      <c r="D2" s="647"/>
      <c r="E2" s="647"/>
      <c r="F2" s="647"/>
      <c r="G2" s="647"/>
      <c r="H2" s="647"/>
      <c r="I2" s="647"/>
      <c r="J2" s="647"/>
      <c r="K2" s="647"/>
    </row>
    <row r="3" spans="1:19" ht="25" customHeight="1" x14ac:dyDescent="0.2">
      <c r="A3" s="647" t="s">
        <v>88</v>
      </c>
      <c r="B3" s="647"/>
      <c r="C3" s="647"/>
      <c r="D3" s="647"/>
      <c r="E3" s="647"/>
      <c r="F3" s="647"/>
      <c r="G3" s="647"/>
      <c r="H3" s="647"/>
      <c r="I3" s="647"/>
      <c r="J3" s="647"/>
      <c r="K3" s="647"/>
    </row>
    <row r="4" spans="1:19" ht="12.75" customHeight="1" x14ac:dyDescent="0.2">
      <c r="A4" s="162"/>
      <c r="B4" s="162"/>
      <c r="C4" s="162"/>
      <c r="D4" s="162"/>
      <c r="E4" s="162"/>
      <c r="F4" s="162"/>
      <c r="G4" s="162"/>
      <c r="H4" s="162"/>
      <c r="I4" s="162"/>
      <c r="J4" s="162"/>
      <c r="K4" s="162"/>
    </row>
    <row r="5" spans="1:19" ht="20.149999999999999" customHeight="1" x14ac:dyDescent="0.2">
      <c r="A5" s="162"/>
      <c r="B5" s="162"/>
      <c r="C5" s="162"/>
      <c r="D5" s="162"/>
      <c r="E5" s="162"/>
      <c r="F5" s="162"/>
      <c r="G5" s="162"/>
      <c r="H5" s="162"/>
      <c r="I5" s="162"/>
      <c r="J5" s="162"/>
      <c r="K5" s="162"/>
    </row>
    <row r="6" spans="1:19" ht="40" customHeight="1" x14ac:dyDescent="0.2">
      <c r="B6" s="743" t="s">
        <v>141</v>
      </c>
      <c r="C6" s="743"/>
      <c r="D6" s="743"/>
      <c r="E6" s="743"/>
      <c r="F6" s="743"/>
      <c r="G6" s="743"/>
      <c r="H6" s="743"/>
      <c r="I6" s="743"/>
      <c r="J6" s="743"/>
      <c r="K6" s="163"/>
    </row>
    <row r="7" spans="1:19" ht="40" customHeight="1" x14ac:dyDescent="0.2">
      <c r="B7" s="243"/>
      <c r="C7" s="243"/>
      <c r="D7" s="243"/>
      <c r="E7" s="243"/>
      <c r="F7" s="243"/>
      <c r="G7" s="243"/>
      <c r="H7" s="243"/>
      <c r="I7" s="243"/>
      <c r="J7" s="243"/>
      <c r="K7" s="163"/>
    </row>
    <row r="8" spans="1:19" ht="20.149999999999999" customHeight="1" x14ac:dyDescent="0.2">
      <c r="B8" s="243"/>
      <c r="C8" s="243"/>
      <c r="D8" s="243"/>
      <c r="E8" s="243"/>
      <c r="F8" s="243"/>
      <c r="G8" s="243"/>
      <c r="H8" s="243"/>
      <c r="I8" s="243"/>
      <c r="J8" s="243"/>
      <c r="K8" s="163"/>
    </row>
    <row r="10" spans="1:19" ht="20.149999999999999" customHeight="1" x14ac:dyDescent="0.2">
      <c r="G10" s="744" t="s">
        <v>136</v>
      </c>
      <c r="H10" s="744"/>
      <c r="I10" s="744"/>
      <c r="J10" s="744"/>
    </row>
    <row r="13" spans="1:19" ht="20.149999999999999" customHeight="1" x14ac:dyDescent="0.2">
      <c r="C13" s="745" t="str">
        <f>一面!E11</f>
        <v>鹿児島県知事　殿</v>
      </c>
      <c r="D13" s="745"/>
    </row>
    <row r="16" spans="1:19" ht="40" customHeight="1" x14ac:dyDescent="0.2">
      <c r="E16" s="742" t="s">
        <v>145</v>
      </c>
      <c r="F16" s="742"/>
      <c r="G16" s="745" t="str">
        <f>一面!R13</f>
        <v/>
      </c>
      <c r="H16" s="745"/>
      <c r="I16" s="745"/>
      <c r="J16" s="745"/>
      <c r="K16" s="745"/>
      <c r="L16" s="117" t="s">
        <v>2</v>
      </c>
      <c r="M16" s="122"/>
      <c r="N16" s="144" t="s">
        <v>545</v>
      </c>
      <c r="O16" s="122"/>
      <c r="Q16" s="140"/>
      <c r="R16" s="140"/>
      <c r="S16" s="140"/>
    </row>
    <row r="17" spans="1:19" ht="40" customHeight="1" x14ac:dyDescent="0.2">
      <c r="E17" s="742" t="s">
        <v>146</v>
      </c>
      <c r="F17" s="742"/>
      <c r="G17" s="745" t="str">
        <f>一面!R17</f>
        <v/>
      </c>
      <c r="H17" s="745"/>
      <c r="I17" s="745"/>
      <c r="J17" s="241"/>
      <c r="L17" s="117" t="s">
        <v>3</v>
      </c>
      <c r="M17" s="122"/>
      <c r="N17" s="144" t="s">
        <v>545</v>
      </c>
      <c r="O17" s="122"/>
      <c r="Q17" s="122"/>
      <c r="R17" s="122"/>
      <c r="S17" s="122"/>
    </row>
    <row r="18" spans="1:19" ht="20.149999999999999" customHeight="1" x14ac:dyDescent="0.2">
      <c r="E18" s="746" t="s">
        <v>187</v>
      </c>
      <c r="F18" s="746"/>
      <c r="G18" s="746"/>
      <c r="H18" s="746"/>
      <c r="I18" s="746"/>
    </row>
    <row r="20" spans="1:19" ht="20.149999999999999" customHeight="1" x14ac:dyDescent="0.2">
      <c r="A20" s="742" t="s">
        <v>87</v>
      </c>
      <c r="B20" s="742"/>
      <c r="C20" s="742"/>
      <c r="D20" s="742"/>
      <c r="E20" s="742"/>
      <c r="F20" s="742"/>
      <c r="G20" s="742"/>
      <c r="H20" s="742"/>
      <c r="I20" s="742"/>
      <c r="J20" s="742"/>
      <c r="K20" s="742"/>
    </row>
    <row r="22" spans="1:19" ht="50.15" customHeight="1" x14ac:dyDescent="0.2">
      <c r="B22" s="747" t="s">
        <v>17</v>
      </c>
      <c r="C22" s="748"/>
      <c r="D22" s="747" t="s">
        <v>186</v>
      </c>
      <c r="E22" s="749"/>
      <c r="F22" s="748"/>
      <c r="G22" s="750" t="s">
        <v>86</v>
      </c>
      <c r="H22" s="751"/>
      <c r="I22" s="752" t="s">
        <v>144</v>
      </c>
      <c r="J22" s="753"/>
      <c r="K22" s="754"/>
    </row>
    <row r="23" spans="1:19" ht="50.15" customHeight="1" x14ac:dyDescent="0.2">
      <c r="B23" s="755"/>
      <c r="C23" s="756"/>
      <c r="D23" s="757"/>
      <c r="E23" s="758"/>
      <c r="F23" s="759"/>
      <c r="G23" s="240"/>
      <c r="H23" s="242" t="s">
        <v>85</v>
      </c>
      <c r="I23" s="760"/>
      <c r="J23" s="761"/>
      <c r="K23" s="242" t="s">
        <v>85</v>
      </c>
    </row>
    <row r="24" spans="1:19" ht="50.15" customHeight="1" x14ac:dyDescent="0.2">
      <c r="B24" s="755"/>
      <c r="C24" s="756"/>
      <c r="D24" s="763"/>
      <c r="E24" s="764"/>
      <c r="F24" s="765"/>
      <c r="G24" s="240"/>
      <c r="H24" s="242" t="s">
        <v>85</v>
      </c>
      <c r="I24" s="760"/>
      <c r="J24" s="761"/>
      <c r="K24" s="242" t="s">
        <v>85</v>
      </c>
    </row>
    <row r="25" spans="1:19" ht="50.15" customHeight="1" x14ac:dyDescent="0.2">
      <c r="B25" s="755"/>
      <c r="C25" s="756"/>
      <c r="D25" s="762"/>
      <c r="E25" s="758"/>
      <c r="F25" s="759"/>
      <c r="G25" s="240"/>
      <c r="H25" s="242" t="s">
        <v>85</v>
      </c>
      <c r="I25" s="760"/>
      <c r="J25" s="761"/>
      <c r="K25" s="242" t="s">
        <v>85</v>
      </c>
    </row>
    <row r="26" spans="1:19" ht="50.15" customHeight="1" x14ac:dyDescent="0.2">
      <c r="B26" s="755"/>
      <c r="C26" s="756"/>
      <c r="D26" s="762"/>
      <c r="E26" s="758"/>
      <c r="F26" s="759"/>
      <c r="G26" s="240"/>
      <c r="H26" s="242" t="s">
        <v>85</v>
      </c>
      <c r="I26" s="760"/>
      <c r="J26" s="761"/>
      <c r="K26" s="242" t="s">
        <v>85</v>
      </c>
    </row>
    <row r="28" spans="1:19" ht="20.149999999999999" customHeight="1" x14ac:dyDescent="0.2">
      <c r="C28" s="122"/>
    </row>
    <row r="29" spans="1:19" ht="20.149999999999999" customHeight="1" x14ac:dyDescent="0.2">
      <c r="C29" s="122"/>
    </row>
    <row r="30" spans="1:19" ht="20.149999999999999" customHeight="1" x14ac:dyDescent="0.2">
      <c r="C30" s="122"/>
    </row>
    <row r="31" spans="1:19" ht="20.149999999999999" customHeight="1" x14ac:dyDescent="0.2">
      <c r="C31" s="122"/>
    </row>
    <row r="32" spans="1:19" ht="20.149999999999999" customHeight="1" x14ac:dyDescent="0.2">
      <c r="C32" s="122"/>
    </row>
    <row r="33" spans="3:3" ht="20.149999999999999" customHeight="1" x14ac:dyDescent="0.2">
      <c r="C33" s="122"/>
    </row>
    <row r="34" spans="3:3" ht="20.149999999999999" customHeight="1" x14ac:dyDescent="0.2">
      <c r="C34" s="122"/>
    </row>
    <row r="35" spans="3:3" ht="20.149999999999999" customHeight="1" x14ac:dyDescent="0.2">
      <c r="C35" s="122"/>
    </row>
    <row r="36" spans="3:3" ht="20.149999999999999" customHeight="1" x14ac:dyDescent="0.2">
      <c r="C36" s="122"/>
    </row>
    <row r="37" spans="3:3" ht="20.149999999999999" customHeight="1" x14ac:dyDescent="0.2">
      <c r="C37" s="122"/>
    </row>
  </sheetData>
  <mergeCells count="28">
    <mergeCell ref="B26:C26"/>
    <mergeCell ref="D26:F26"/>
    <mergeCell ref="I26:J26"/>
    <mergeCell ref="B24:C24"/>
    <mergeCell ref="D24:F24"/>
    <mergeCell ref="I24:J24"/>
    <mergeCell ref="B25:C25"/>
    <mergeCell ref="D25:F25"/>
    <mergeCell ref="I25:J25"/>
    <mergeCell ref="B22:C22"/>
    <mergeCell ref="D22:F22"/>
    <mergeCell ref="G22:H22"/>
    <mergeCell ref="I22:K22"/>
    <mergeCell ref="B23:C23"/>
    <mergeCell ref="D23:F23"/>
    <mergeCell ref="I23:J23"/>
    <mergeCell ref="A20:K20"/>
    <mergeCell ref="A1:K1"/>
    <mergeCell ref="A2:K2"/>
    <mergeCell ref="A3:K3"/>
    <mergeCell ref="B6:J6"/>
    <mergeCell ref="G10:J10"/>
    <mergeCell ref="C13:D13"/>
    <mergeCell ref="E16:F16"/>
    <mergeCell ref="G16:K16"/>
    <mergeCell ref="E17:F17"/>
    <mergeCell ref="G17:I17"/>
    <mergeCell ref="E18:I18"/>
  </mergeCells>
  <phoneticPr fontId="2"/>
  <printOptions horizontalCentered="1"/>
  <pageMargins left="0.59055118110236227" right="0.59055118110236227" top="0.59055118110236227" bottom="0.59055118110236227" header="0.51181102362204722" footer="0.51181102362204722"/>
  <pageSetup paperSize="9"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4E130-D3E5-4EC7-B5BD-4D0DFFDB0709}">
  <sheetPr>
    <tabColor rgb="FFFFFF00"/>
  </sheetPr>
  <dimension ref="A1:I30"/>
  <sheetViews>
    <sheetView view="pageBreakPreview" zoomScaleNormal="100" zoomScaleSheetLayoutView="100" workbookViewId="0">
      <selection activeCell="M12" sqref="M12"/>
    </sheetView>
  </sheetViews>
  <sheetFormatPr defaultColWidth="9" defaultRowHeight="20.149999999999999" customHeight="1" x14ac:dyDescent="0.2"/>
  <cols>
    <col min="1" max="1" width="3.6328125" style="266" customWidth="1"/>
    <col min="2" max="4" width="2.6328125" style="266" customWidth="1"/>
    <col min="5" max="5" width="20.6328125" style="266" customWidth="1"/>
    <col min="6" max="6" width="2.6328125" style="266" customWidth="1"/>
    <col min="7" max="8" width="28.6328125" style="266" customWidth="1"/>
    <col min="9" max="9" width="3.6328125" style="266" customWidth="1"/>
    <col min="10" max="16384" width="9" style="266"/>
  </cols>
  <sheetData>
    <row r="1" spans="1:9" ht="20.149999999999999" customHeight="1" x14ac:dyDescent="0.2">
      <c r="A1" s="717" t="s">
        <v>36</v>
      </c>
      <c r="B1" s="717"/>
      <c r="C1" s="717"/>
      <c r="D1" s="717"/>
      <c r="E1" s="717"/>
      <c r="F1" s="717"/>
      <c r="G1" s="717"/>
      <c r="H1" s="717"/>
      <c r="I1" s="717"/>
    </row>
    <row r="2" spans="1:9" ht="25" customHeight="1" x14ac:dyDescent="0.2">
      <c r="B2" s="718" t="s">
        <v>4699</v>
      </c>
      <c r="C2" s="718"/>
      <c r="D2" s="718"/>
      <c r="E2" s="718"/>
      <c r="F2" s="718"/>
      <c r="G2" s="718"/>
      <c r="H2" s="718"/>
    </row>
    <row r="3" spans="1:9" ht="25" customHeight="1" x14ac:dyDescent="0.2">
      <c r="B3" s="718" t="s">
        <v>4700</v>
      </c>
      <c r="C3" s="718"/>
      <c r="D3" s="718"/>
      <c r="E3" s="718"/>
      <c r="F3" s="718"/>
      <c r="G3" s="718"/>
      <c r="H3" s="718"/>
    </row>
    <row r="4" spans="1:9" ht="20.149999999999999" customHeight="1" x14ac:dyDescent="0.2">
      <c r="H4" s="272" t="s">
        <v>4701</v>
      </c>
    </row>
    <row r="5" spans="1:9" ht="35.15" customHeight="1" x14ac:dyDescent="0.2">
      <c r="B5" s="729" t="s">
        <v>154</v>
      </c>
      <c r="C5" s="734"/>
      <c r="D5" s="734"/>
      <c r="E5" s="734"/>
      <c r="F5" s="730"/>
      <c r="G5" s="275" t="s">
        <v>155</v>
      </c>
      <c r="H5" s="275" t="s">
        <v>156</v>
      </c>
    </row>
    <row r="6" spans="1:9" ht="32.5" customHeight="1" x14ac:dyDescent="0.2">
      <c r="B6" s="276"/>
      <c r="C6" s="766" t="s">
        <v>81</v>
      </c>
      <c r="D6" s="766"/>
      <c r="E6" s="766"/>
      <c r="F6" s="277"/>
      <c r="G6" s="278"/>
      <c r="H6" s="279"/>
    </row>
    <row r="7" spans="1:9" ht="32.5" customHeight="1" x14ac:dyDescent="0.2">
      <c r="B7" s="280"/>
      <c r="E7" s="281" t="s">
        <v>80</v>
      </c>
      <c r="F7" s="282"/>
      <c r="G7" s="283"/>
      <c r="H7" s="284"/>
    </row>
    <row r="8" spans="1:9" ht="32.5" customHeight="1" x14ac:dyDescent="0.2">
      <c r="B8" s="280"/>
      <c r="E8" s="281" t="s">
        <v>79</v>
      </c>
      <c r="F8" s="282"/>
      <c r="G8" s="283"/>
      <c r="H8" s="284"/>
    </row>
    <row r="9" spans="1:9" ht="32.5" customHeight="1" x14ac:dyDescent="0.2">
      <c r="B9" s="280"/>
      <c r="E9" s="281" t="s">
        <v>78</v>
      </c>
      <c r="F9" s="282"/>
      <c r="G9" s="283"/>
      <c r="H9" s="284"/>
    </row>
    <row r="10" spans="1:9" ht="32.5" customHeight="1" x14ac:dyDescent="0.2">
      <c r="B10" s="280"/>
      <c r="E10" s="281" t="s">
        <v>77</v>
      </c>
      <c r="F10" s="282"/>
      <c r="G10" s="283"/>
      <c r="H10" s="284"/>
    </row>
    <row r="11" spans="1:9" ht="32.5" customHeight="1" x14ac:dyDescent="0.2">
      <c r="B11" s="280"/>
      <c r="E11" s="281" t="s">
        <v>64</v>
      </c>
      <c r="F11" s="282"/>
      <c r="G11" s="283"/>
      <c r="H11" s="284"/>
    </row>
    <row r="12" spans="1:9" ht="32.5" customHeight="1" x14ac:dyDescent="0.2">
      <c r="B12" s="280"/>
      <c r="E12" s="281" t="s">
        <v>76</v>
      </c>
      <c r="F12" s="282"/>
      <c r="G12" s="283"/>
      <c r="H12" s="284"/>
    </row>
    <row r="13" spans="1:9" ht="32.5" customHeight="1" x14ac:dyDescent="0.2">
      <c r="B13" s="280"/>
      <c r="E13" s="281" t="s">
        <v>75</v>
      </c>
      <c r="F13" s="282"/>
      <c r="G13" s="283"/>
      <c r="H13" s="284"/>
    </row>
    <row r="14" spans="1:9" ht="32.5" customHeight="1" x14ac:dyDescent="0.2">
      <c r="B14" s="280"/>
      <c r="E14" s="281" t="s">
        <v>69</v>
      </c>
      <c r="F14" s="282"/>
      <c r="G14" s="283"/>
      <c r="H14" s="284"/>
    </row>
    <row r="15" spans="1:9" ht="32.5" customHeight="1" thickBot="1" x14ac:dyDescent="0.25">
      <c r="B15" s="285"/>
      <c r="C15" s="286"/>
      <c r="D15" s="286"/>
      <c r="E15" s="287" t="s">
        <v>68</v>
      </c>
      <c r="F15" s="288"/>
      <c r="G15" s="289" t="str">
        <f>IF(SUM(G7:G14)=0,"",SUM(G7:G14))</f>
        <v/>
      </c>
      <c r="H15" s="290"/>
    </row>
    <row r="16" spans="1:9" ht="32.5" customHeight="1" thickTop="1" x14ac:dyDescent="0.2">
      <c r="B16" s="280"/>
      <c r="C16" s="266" t="s">
        <v>74</v>
      </c>
      <c r="F16" s="282"/>
      <c r="G16" s="291"/>
      <c r="H16" s="284"/>
    </row>
    <row r="17" spans="2:8" ht="32.5" customHeight="1" x14ac:dyDescent="0.2">
      <c r="B17" s="280"/>
      <c r="E17" s="281" t="s">
        <v>73</v>
      </c>
      <c r="F17" s="282"/>
      <c r="G17" s="291"/>
      <c r="H17" s="284"/>
    </row>
    <row r="18" spans="2:8" ht="32.5" customHeight="1" x14ac:dyDescent="0.2">
      <c r="B18" s="280"/>
      <c r="E18" s="281" t="s">
        <v>72</v>
      </c>
      <c r="F18" s="282"/>
      <c r="G18" s="291"/>
      <c r="H18" s="284"/>
    </row>
    <row r="19" spans="2:8" ht="32.5" customHeight="1" x14ac:dyDescent="0.2">
      <c r="B19" s="280"/>
      <c r="E19" s="281" t="s">
        <v>71</v>
      </c>
      <c r="F19" s="282"/>
      <c r="G19" s="291"/>
      <c r="H19" s="284"/>
    </row>
    <row r="20" spans="2:8" ht="32.5" customHeight="1" x14ac:dyDescent="0.2">
      <c r="B20" s="280"/>
      <c r="E20" s="281" t="s">
        <v>70</v>
      </c>
      <c r="F20" s="282"/>
      <c r="G20" s="291"/>
      <c r="H20" s="284"/>
    </row>
    <row r="21" spans="2:8" ht="32.5" customHeight="1" x14ac:dyDescent="0.2">
      <c r="B21" s="280"/>
      <c r="E21" s="281" t="s">
        <v>69</v>
      </c>
      <c r="F21" s="282"/>
      <c r="G21" s="291"/>
      <c r="H21" s="284"/>
    </row>
    <row r="22" spans="2:8" ht="32.5" customHeight="1" x14ac:dyDescent="0.2">
      <c r="B22" s="292"/>
      <c r="C22" s="293"/>
      <c r="D22" s="293"/>
      <c r="E22" s="294" t="s">
        <v>68</v>
      </c>
      <c r="F22" s="295"/>
      <c r="G22" s="296" t="str">
        <f>IF(SUM(G17:G21)=0,"",SUM(G17:G21))</f>
        <v/>
      </c>
      <c r="H22" s="297"/>
    </row>
    <row r="23" spans="2:8" ht="20.149999999999999" customHeight="1" x14ac:dyDescent="0.2">
      <c r="B23" s="266" t="s">
        <v>102</v>
      </c>
    </row>
    <row r="24" spans="2:8" ht="20.149999999999999" customHeight="1" x14ac:dyDescent="0.2">
      <c r="C24" s="298" t="s">
        <v>30</v>
      </c>
      <c r="D24" s="741" t="s">
        <v>4702</v>
      </c>
      <c r="E24" s="741"/>
      <c r="F24" s="741"/>
      <c r="G24" s="741"/>
      <c r="H24" s="741"/>
    </row>
    <row r="25" spans="2:8" ht="20.149999999999999" customHeight="1" x14ac:dyDescent="0.2">
      <c r="C25" s="298" t="s">
        <v>67</v>
      </c>
      <c r="D25" s="741" t="s">
        <v>66</v>
      </c>
      <c r="E25" s="741"/>
      <c r="F25" s="741"/>
      <c r="G25" s="741"/>
      <c r="H25" s="741"/>
    </row>
    <row r="26" spans="2:8" ht="20.149999999999999" customHeight="1" x14ac:dyDescent="0.2">
      <c r="C26" s="298"/>
      <c r="D26" s="299"/>
      <c r="E26" s="299"/>
      <c r="F26" s="299"/>
      <c r="G26" s="299"/>
      <c r="H26" s="299"/>
    </row>
    <row r="27" spans="2:8" ht="20.149999999999999" customHeight="1" x14ac:dyDescent="0.2">
      <c r="C27" s="298"/>
      <c r="D27" s="299"/>
      <c r="E27" s="299"/>
      <c r="F27" s="299"/>
      <c r="G27" s="299"/>
      <c r="H27" s="299"/>
    </row>
    <row r="28" spans="2:8" ht="20.149999999999999" customHeight="1" x14ac:dyDescent="0.2">
      <c r="C28" s="298"/>
      <c r="D28" s="299"/>
      <c r="E28" s="299"/>
      <c r="F28" s="299"/>
      <c r="G28" s="299"/>
      <c r="H28" s="299"/>
    </row>
    <row r="29" spans="2:8" ht="20.149999999999999" customHeight="1" x14ac:dyDescent="0.2">
      <c r="C29" s="298"/>
      <c r="D29" s="299"/>
      <c r="E29" s="299"/>
      <c r="F29" s="299"/>
      <c r="G29" s="299"/>
      <c r="H29" s="299"/>
    </row>
    <row r="30" spans="2:8" ht="20.149999999999999" customHeight="1" x14ac:dyDescent="0.2">
      <c r="C30" s="298"/>
      <c r="D30" s="299"/>
      <c r="E30" s="299"/>
      <c r="F30" s="299"/>
      <c r="G30" s="299"/>
      <c r="H30" s="299"/>
    </row>
  </sheetData>
  <sheetProtection sheet="1" objects="1" scenarios="1"/>
  <mergeCells count="7">
    <mergeCell ref="D25:H25"/>
    <mergeCell ref="A1:I1"/>
    <mergeCell ref="B2:H2"/>
    <mergeCell ref="B3:H3"/>
    <mergeCell ref="B5:F5"/>
    <mergeCell ref="C6:E6"/>
    <mergeCell ref="D24:H24"/>
  </mergeCells>
  <phoneticPr fontId="2"/>
  <pageMargins left="0.39370078740157483" right="0.39370078740157483" top="0.59055118110236227" bottom="0.59055118110236227" header="0.51181102362204722" footer="0.51181102362204722"/>
  <pageSetup paperSize="9"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A8C0C-F142-4D81-962A-B6FD3D17A169}">
  <sheetPr>
    <tabColor rgb="FFFFFF00"/>
  </sheetPr>
  <dimension ref="A1:CO164"/>
  <sheetViews>
    <sheetView view="pageBreakPreview" topLeftCell="F3" zoomScaleNormal="100" zoomScaleSheetLayoutView="100" workbookViewId="0">
      <selection activeCell="Z10" sqref="Z10"/>
    </sheetView>
  </sheetViews>
  <sheetFormatPr defaultColWidth="3.36328125" defaultRowHeight="16" customHeight="1" x14ac:dyDescent="0.2"/>
  <cols>
    <col min="1" max="1" width="4.453125" style="122" customWidth="1"/>
    <col min="2" max="2" width="1.6328125" style="122" customWidth="1"/>
    <col min="3" max="3" width="2.90625" style="122" customWidth="1"/>
    <col min="4" max="7" width="3.08984375" style="122" customWidth="1"/>
    <col min="8" max="31" width="2.90625" style="122" customWidth="1"/>
    <col min="32" max="32" width="1.453125" style="122" customWidth="1"/>
    <col min="33" max="33" width="11.08984375" style="122" customWidth="1"/>
    <col min="34" max="50" width="3.6328125" style="122" customWidth="1"/>
    <col min="51" max="51" width="11.6328125" style="122" customWidth="1"/>
    <col min="52" max="53" width="3.36328125" style="161" customWidth="1"/>
    <col min="54" max="93" width="3.36328125" style="161"/>
    <col min="94" max="16384" width="3.36328125" style="122"/>
  </cols>
  <sheetData>
    <row r="1" spans="1:93" ht="25" customHeight="1" x14ac:dyDescent="0.2">
      <c r="A1" s="647" t="s">
        <v>46</v>
      </c>
      <c r="B1" s="647"/>
      <c r="C1" s="647"/>
      <c r="D1" s="647"/>
      <c r="E1" s="647"/>
      <c r="F1" s="647"/>
      <c r="G1" s="647"/>
      <c r="H1" s="647"/>
      <c r="I1" s="647"/>
      <c r="J1" s="647"/>
      <c r="K1" s="647"/>
      <c r="L1" s="647"/>
      <c r="M1" s="647"/>
      <c r="N1" s="647"/>
      <c r="O1" s="647"/>
      <c r="P1" s="647"/>
      <c r="Q1" s="647"/>
      <c r="R1" s="647"/>
      <c r="S1" s="647"/>
      <c r="T1" s="647"/>
      <c r="U1" s="647"/>
      <c r="V1" s="647"/>
      <c r="W1" s="647"/>
      <c r="X1" s="647"/>
      <c r="Y1" s="647"/>
      <c r="Z1" s="647"/>
      <c r="AA1" s="647"/>
      <c r="AB1" s="647"/>
      <c r="AC1" s="647"/>
      <c r="AD1" s="647"/>
      <c r="AE1" s="647"/>
      <c r="AF1" s="238"/>
    </row>
    <row r="2" spans="1:93" ht="16" customHeight="1" x14ac:dyDescent="0.2">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648" t="s">
        <v>36</v>
      </c>
      <c r="AC2" s="648"/>
      <c r="AD2" s="648"/>
      <c r="AE2" s="162"/>
      <c r="AF2" s="162"/>
    </row>
    <row r="3" spans="1:93" ht="16" customHeight="1" x14ac:dyDescent="0.2">
      <c r="AB3" s="300" t="s">
        <v>30</v>
      </c>
      <c r="AC3" s="301" t="s">
        <v>35</v>
      </c>
      <c r="AD3" s="302" t="s">
        <v>28</v>
      </c>
    </row>
    <row r="4" spans="1:93" ht="16" customHeight="1" x14ac:dyDescent="0.2">
      <c r="A4" s="648" t="s">
        <v>1</v>
      </c>
      <c r="B4" s="648"/>
      <c r="C4" s="648"/>
      <c r="D4" s="648"/>
      <c r="E4" s="648"/>
      <c r="F4" s="648"/>
      <c r="G4" s="648"/>
      <c r="H4" s="648"/>
      <c r="I4" s="648"/>
      <c r="J4" s="648"/>
      <c r="K4" s="648"/>
      <c r="L4" s="648"/>
      <c r="M4" s="648"/>
      <c r="N4" s="648"/>
      <c r="O4" s="648"/>
      <c r="P4" s="648"/>
      <c r="Q4" s="648"/>
      <c r="R4" s="648"/>
      <c r="S4" s="648"/>
      <c r="T4" s="648"/>
      <c r="U4" s="648"/>
      <c r="V4" s="648"/>
      <c r="W4" s="648"/>
      <c r="X4" s="648"/>
      <c r="Y4" s="648"/>
      <c r="Z4" s="648"/>
      <c r="AA4" s="648"/>
      <c r="AB4" s="648"/>
      <c r="AC4" s="648"/>
      <c r="AD4" s="648"/>
      <c r="AE4" s="648"/>
      <c r="AF4" s="239"/>
    </row>
    <row r="5" spans="1:93" ht="16" customHeight="1" thickBot="1" x14ac:dyDescent="0.25">
      <c r="A5" s="239"/>
      <c r="B5" s="239"/>
      <c r="C5" s="239"/>
      <c r="D5" s="239"/>
      <c r="E5" s="239"/>
      <c r="F5" s="239"/>
      <c r="G5" s="239"/>
      <c r="H5" s="239"/>
      <c r="I5" s="239"/>
      <c r="J5" s="239"/>
      <c r="K5" s="239"/>
      <c r="L5" s="239"/>
      <c r="M5" s="239"/>
      <c r="N5" s="239"/>
      <c r="O5" s="239"/>
      <c r="P5" s="239"/>
      <c r="Q5" s="239"/>
      <c r="R5" s="239"/>
      <c r="S5" s="239"/>
      <c r="T5" s="239"/>
      <c r="U5" s="239"/>
      <c r="V5" s="239"/>
      <c r="W5" s="239"/>
      <c r="X5" s="239"/>
      <c r="Y5" s="239"/>
      <c r="Z5" s="239"/>
      <c r="AA5" s="239"/>
      <c r="AB5" s="239"/>
      <c r="AC5" s="239"/>
      <c r="AD5" s="239"/>
      <c r="AE5" s="239"/>
      <c r="AF5" s="239"/>
    </row>
    <row r="6" spans="1:93" ht="16" customHeight="1" thickBot="1" x14ac:dyDescent="0.25">
      <c r="G6" s="770" t="s">
        <v>129</v>
      </c>
      <c r="H6" s="769"/>
      <c r="I6" s="769"/>
      <c r="J6" s="769"/>
      <c r="K6" s="769"/>
      <c r="L6" s="769"/>
      <c r="M6" s="769"/>
      <c r="N6" s="769"/>
      <c r="O6" s="769"/>
      <c r="P6" s="769"/>
      <c r="Q6" s="769"/>
      <c r="R6" s="769"/>
      <c r="S6" s="769"/>
      <c r="T6" s="769"/>
      <c r="U6" s="769"/>
      <c r="V6" s="769"/>
      <c r="W6" s="769"/>
      <c r="X6" s="769"/>
      <c r="Y6" s="771"/>
    </row>
    <row r="7" spans="1:93" ht="16" customHeight="1" x14ac:dyDescent="0.2">
      <c r="AB7" s="237"/>
      <c r="AC7" s="237"/>
      <c r="AD7" s="237"/>
    </row>
    <row r="8" spans="1:93" ht="16" customHeight="1" thickBot="1" x14ac:dyDescent="0.25">
      <c r="D8" s="775" t="s">
        <v>5</v>
      </c>
      <c r="E8" s="775"/>
      <c r="F8" s="775"/>
      <c r="G8" s="775"/>
      <c r="K8" s="646" t="s">
        <v>6</v>
      </c>
      <c r="L8" s="646"/>
      <c r="M8" s="646"/>
      <c r="N8" s="646"/>
      <c r="O8" s="646"/>
      <c r="P8" s="646"/>
      <c r="Q8" s="646"/>
      <c r="R8" s="646"/>
      <c r="AF8" s="93"/>
      <c r="AG8" s="93"/>
      <c r="AH8" s="93"/>
      <c r="AI8" s="93"/>
      <c r="AJ8" s="93"/>
      <c r="AK8" s="93"/>
      <c r="AL8" s="93"/>
      <c r="AM8" s="93"/>
      <c r="AN8" s="93"/>
      <c r="AO8" s="93"/>
      <c r="AP8" s="93"/>
      <c r="AQ8" s="93"/>
      <c r="AR8" s="93"/>
      <c r="AS8" s="93"/>
      <c r="AT8" s="93"/>
      <c r="AU8" s="93"/>
      <c r="AV8" s="93"/>
      <c r="AW8" s="93"/>
      <c r="AX8" s="93"/>
      <c r="AY8" s="93"/>
    </row>
    <row r="9" spans="1:93" ht="16" customHeight="1" thickBot="1" x14ac:dyDescent="0.25">
      <c r="C9" s="303" t="s">
        <v>18</v>
      </c>
      <c r="D9" s="304"/>
      <c r="E9" s="304"/>
      <c r="F9" s="304"/>
      <c r="G9" s="304"/>
      <c r="H9" s="305"/>
      <c r="J9" s="306" t="str">
        <f>一面!R24</f>
        <v/>
      </c>
      <c r="K9" s="306" t="str">
        <f>一面!S24</f>
        <v/>
      </c>
      <c r="L9" s="767" t="str">
        <f>一面!T24</f>
        <v>(　　）</v>
      </c>
      <c r="M9" s="768"/>
      <c r="N9" s="306" t="str">
        <f>一面!V24</f>
        <v/>
      </c>
      <c r="O9" s="307" t="str">
        <f>一面!W24</f>
        <v/>
      </c>
      <c r="P9" s="307" t="str">
        <f>一面!X24</f>
        <v/>
      </c>
      <c r="Q9" s="307" t="str">
        <f>一面!Y24</f>
        <v/>
      </c>
      <c r="R9" s="307" t="str">
        <f>一面!Z24</f>
        <v/>
      </c>
      <c r="S9" s="308" t="str">
        <f>一面!AA24</f>
        <v/>
      </c>
      <c r="AF9" s="93"/>
      <c r="AG9" s="93"/>
      <c r="AH9" s="93"/>
      <c r="AI9" s="93"/>
      <c r="AJ9" s="93"/>
      <c r="AK9" s="93"/>
      <c r="AL9" s="93"/>
      <c r="AM9" s="93"/>
      <c r="AN9" s="93"/>
      <c r="AO9" s="93"/>
      <c r="AP9" s="93"/>
      <c r="AQ9" s="93"/>
      <c r="AR9" s="93"/>
      <c r="AS9" s="93"/>
      <c r="AT9" s="93"/>
      <c r="AU9" s="93"/>
      <c r="AV9" s="93"/>
      <c r="AW9" s="93"/>
      <c r="AX9" s="93"/>
      <c r="AY9" s="93"/>
      <c r="AZ9" s="309"/>
    </row>
    <row r="10" spans="1:93" ht="16" customHeight="1" x14ac:dyDescent="0.2">
      <c r="L10" s="239"/>
      <c r="M10" s="239"/>
    </row>
    <row r="12" spans="1:93" ht="16" customHeight="1" thickBot="1" x14ac:dyDescent="0.25">
      <c r="A12" s="239" t="s">
        <v>0</v>
      </c>
      <c r="AF12" s="161" t="s">
        <v>296</v>
      </c>
      <c r="AG12" s="161"/>
      <c r="AH12" s="161"/>
      <c r="AI12" s="161"/>
      <c r="AJ12" s="161"/>
      <c r="AK12" s="310"/>
      <c r="AL12" s="310"/>
      <c r="AM12" s="161"/>
      <c r="AN12" s="310" t="str">
        <f>LEFT(AN13)</f>
        <v/>
      </c>
      <c r="AO12" s="310" t="str">
        <f>MID(AN13,2,1)</f>
        <v/>
      </c>
      <c r="AP12" s="161"/>
      <c r="AQ12" s="161"/>
      <c r="AR12" s="311"/>
      <c r="AS12" s="161"/>
      <c r="AT12" s="161"/>
      <c r="AU12" s="161"/>
      <c r="AV12" s="161"/>
      <c r="AW12" s="161"/>
      <c r="AX12" s="161"/>
    </row>
    <row r="13" spans="1:93" ht="16" customHeight="1" thickBot="1" x14ac:dyDescent="0.25">
      <c r="A13" s="312" t="s">
        <v>147</v>
      </c>
      <c r="C13" s="313"/>
      <c r="D13" s="769" t="s">
        <v>7</v>
      </c>
      <c r="E13" s="769"/>
      <c r="F13" s="769"/>
      <c r="G13" s="769"/>
      <c r="H13" s="314"/>
      <c r="I13" s="315" t="str">
        <f>LEFT(AH13)</f>
        <v/>
      </c>
      <c r="J13" s="316" t="str">
        <f>MID(AH13,2,1)</f>
        <v/>
      </c>
      <c r="K13" s="239"/>
      <c r="L13" s="239"/>
      <c r="M13" s="239"/>
      <c r="N13" s="770" t="s">
        <v>34</v>
      </c>
      <c r="O13" s="769"/>
      <c r="P13" s="769"/>
      <c r="Q13" s="771"/>
      <c r="R13" s="317" t="str">
        <f>LEFT(AN13)</f>
        <v/>
      </c>
      <c r="S13" s="318" t="s">
        <v>25</v>
      </c>
      <c r="T13" s="306" t="str">
        <f>LEFT(AQ13)</f>
        <v/>
      </c>
      <c r="U13" s="308" t="str">
        <f>MID(AQ13,2,1)</f>
        <v/>
      </c>
      <c r="V13" s="319" t="s">
        <v>33</v>
      </c>
      <c r="W13" s="306" t="str">
        <f>LEFT(AS13)</f>
        <v/>
      </c>
      <c r="X13" s="308" t="str">
        <f>MID(AS13,2,1)</f>
        <v/>
      </c>
      <c r="Y13" s="319" t="s">
        <v>11</v>
      </c>
      <c r="Z13" s="306" t="str">
        <f>LEFT(AU13)</f>
        <v/>
      </c>
      <c r="AA13" s="308" t="str">
        <f>MID(AU13,2,1)</f>
        <v/>
      </c>
      <c r="AB13" s="239" t="s">
        <v>12</v>
      </c>
      <c r="AF13" s="161"/>
      <c r="AG13" s="117" t="s">
        <v>294</v>
      </c>
      <c r="AH13" s="772"/>
      <c r="AI13" s="773"/>
      <c r="AJ13" s="774"/>
      <c r="AK13" s="161"/>
      <c r="AL13" s="117"/>
      <c r="AM13" s="320" t="s">
        <v>297</v>
      </c>
      <c r="AN13" s="551"/>
      <c r="AO13" s="552"/>
      <c r="AP13" s="180" t="s">
        <v>25</v>
      </c>
      <c r="AQ13" s="177"/>
      <c r="AR13" s="174" t="s">
        <v>33</v>
      </c>
      <c r="AS13" s="177"/>
      <c r="AT13" s="174" t="s">
        <v>11</v>
      </c>
      <c r="AU13" s="177"/>
      <c r="AV13" s="161" t="s">
        <v>12</v>
      </c>
      <c r="AW13" s="311" t="s">
        <v>295</v>
      </c>
      <c r="AX13" s="161"/>
    </row>
    <row r="14" spans="1:93" ht="16" customHeight="1" thickBot="1" x14ac:dyDescent="0.25">
      <c r="C14" s="313"/>
      <c r="D14" s="769" t="s">
        <v>27</v>
      </c>
      <c r="E14" s="769"/>
      <c r="F14" s="769"/>
      <c r="G14" s="769"/>
      <c r="H14" s="314"/>
      <c r="I14" s="306" t="str">
        <f t="shared" ref="I14:AB14" si="0">BB14</f>
        <v/>
      </c>
      <c r="J14" s="307" t="str">
        <f t="shared" si="0"/>
        <v/>
      </c>
      <c r="K14" s="307" t="str">
        <f t="shared" si="0"/>
        <v/>
      </c>
      <c r="L14" s="307" t="str">
        <f t="shared" si="0"/>
        <v/>
      </c>
      <c r="M14" s="307" t="str">
        <f t="shared" si="0"/>
        <v/>
      </c>
      <c r="N14" s="307" t="str">
        <f t="shared" si="0"/>
        <v/>
      </c>
      <c r="O14" s="307" t="str">
        <f t="shared" si="0"/>
        <v/>
      </c>
      <c r="P14" s="307" t="str">
        <f t="shared" si="0"/>
        <v/>
      </c>
      <c r="Q14" s="307" t="str">
        <f t="shared" si="0"/>
        <v/>
      </c>
      <c r="R14" s="307" t="str">
        <f t="shared" si="0"/>
        <v/>
      </c>
      <c r="S14" s="307" t="str">
        <f t="shared" si="0"/>
        <v/>
      </c>
      <c r="T14" s="307" t="str">
        <f t="shared" si="0"/>
        <v/>
      </c>
      <c r="U14" s="307" t="str">
        <f t="shared" si="0"/>
        <v/>
      </c>
      <c r="V14" s="307" t="str">
        <f t="shared" si="0"/>
        <v/>
      </c>
      <c r="W14" s="307" t="str">
        <f t="shared" si="0"/>
        <v/>
      </c>
      <c r="X14" s="307" t="str">
        <f t="shared" si="0"/>
        <v/>
      </c>
      <c r="Y14" s="307" t="str">
        <f t="shared" si="0"/>
        <v/>
      </c>
      <c r="Z14" s="307" t="str">
        <f t="shared" si="0"/>
        <v/>
      </c>
      <c r="AA14" s="307" t="str">
        <f t="shared" si="0"/>
        <v/>
      </c>
      <c r="AB14" s="308" t="str">
        <f t="shared" si="0"/>
        <v/>
      </c>
      <c r="AF14" s="161"/>
      <c r="AG14" s="117" t="s">
        <v>27</v>
      </c>
      <c r="AH14" s="772"/>
      <c r="AI14" s="773"/>
      <c r="AJ14" s="773"/>
      <c r="AK14" s="773"/>
      <c r="AL14" s="773"/>
      <c r="AM14" s="773"/>
      <c r="AN14" s="773"/>
      <c r="AO14" s="773"/>
      <c r="AP14" s="773"/>
      <c r="AQ14" s="773"/>
      <c r="AR14" s="773"/>
      <c r="AS14" s="773"/>
      <c r="AT14" s="773"/>
      <c r="AU14" s="773"/>
      <c r="AV14" s="773"/>
      <c r="AW14" s="773"/>
      <c r="AX14" s="774"/>
      <c r="AY14" s="321" t="s">
        <v>193</v>
      </c>
      <c r="AZ14" s="322" t="str">
        <f>ASC(AH14)</f>
        <v/>
      </c>
      <c r="BA14" s="322" t="str">
        <f>SUBSTITUTE(SUBSTITUTE(SUBSTITUTE(SUBSTITUTE(SUBSTITUTE(SUBSTITUTE(SUBSTITUTE(SUBSTITUTE(SUBSTITUTE(SUBSTITUTE(SUBSTITUTE(SUBSTITUTE(SUBSTITUTE(SUBSTITUTE(SUBSTITUTE(SUBSTITUTE(SUBSTITUTE(SUBSTITUTE(SUBSTITUTE(SUBSTITUTE(SUBSTITUTE(SUBSTITUTE(SUBSTITUTE(SUBSTITUTE(SUBSTITUTE(AZ14,"が","か゛"),"ぎ","き゛"),"ぐ","く゛"),"げ","け゛"),"ご","こ゛"),"ざ","さ゛"),"じ","し゛"),"ず","す゛"),"ぜ","せ゛"),"ぞ","そ゛"),"だ","た゛"),"ぢ","ち゛"),"づ","つ゛"),"で","て゛"),"ど","と゛"),"ば","は゛"),"び","ひ゛"),"ぶ","ふ゛"),"べ","へ゛"),"ぼ","ほ゛"),"ぱ","は゜"),"ぴ","ひ゜"),"ぷ","ふ゜"),"ぺ","へ゜"),"ぽ","ほ゜")</f>
        <v/>
      </c>
      <c r="BB14" s="322" t="str">
        <f>DBCS(MID($BA14,COLUMNS($BB14:BB14),1))</f>
        <v/>
      </c>
      <c r="BC14" s="322" t="str">
        <f>DBCS(MID($BA14,COLUMNS($BB14:BC14),1))</f>
        <v/>
      </c>
      <c r="BD14" s="322" t="str">
        <f>DBCS(MID($BA14,COLUMNS($BB14:BD14),1))</f>
        <v/>
      </c>
      <c r="BE14" s="322" t="str">
        <f>DBCS(MID($BA14,COLUMNS($BB14:BE14),1))</f>
        <v/>
      </c>
      <c r="BF14" s="322" t="str">
        <f>DBCS(MID($BA14,COLUMNS($BB14:BF14),1))</f>
        <v/>
      </c>
      <c r="BG14" s="322" t="str">
        <f>DBCS(MID($BA14,COLUMNS($BB14:BG14),1))</f>
        <v/>
      </c>
      <c r="BH14" s="322" t="str">
        <f>DBCS(MID($BA14,COLUMNS($BB14:BH14),1))</f>
        <v/>
      </c>
      <c r="BI14" s="322" t="str">
        <f>DBCS(MID($BA14,COLUMNS($BB14:BI14),1))</f>
        <v/>
      </c>
      <c r="BJ14" s="322" t="str">
        <f>DBCS(MID($BA14,COLUMNS($BB14:BJ14),1))</f>
        <v/>
      </c>
      <c r="BK14" s="322" t="str">
        <f>DBCS(MID($BA14,COLUMNS($BB14:BK14),1))</f>
        <v/>
      </c>
      <c r="BL14" s="322" t="str">
        <f>DBCS(MID($BA14,COLUMNS($BB14:BL14),1))</f>
        <v/>
      </c>
      <c r="BM14" s="322" t="str">
        <f>DBCS(MID($BA14,COLUMNS($BB14:BM14),1))</f>
        <v/>
      </c>
      <c r="BN14" s="322" t="str">
        <f>DBCS(MID($BA14,COLUMNS($BB14:BN14),1))</f>
        <v/>
      </c>
      <c r="BO14" s="322" t="str">
        <f>DBCS(MID($BA14,COLUMNS($BB14:BO14),1))</f>
        <v/>
      </c>
      <c r="BP14" s="322" t="str">
        <f>DBCS(MID($BA14,COLUMNS($BB14:BP14),1))</f>
        <v/>
      </c>
      <c r="BQ14" s="322" t="str">
        <f>DBCS(MID($BA14,COLUMNS($BB14:BQ14),1))</f>
        <v/>
      </c>
      <c r="BR14" s="322" t="str">
        <f>DBCS(MID($BA14,COLUMNS($BB14:BR14),1))</f>
        <v/>
      </c>
      <c r="BS14" s="322" t="str">
        <f>DBCS(MID($BA14,COLUMNS($BB14:BS14),1))</f>
        <v/>
      </c>
      <c r="BT14" s="322" t="str">
        <f>DBCS(MID($BA14,COLUMNS($BB14:BT14),1))</f>
        <v/>
      </c>
      <c r="BU14" s="322" t="str">
        <f>DBCS(MID($BA14,COLUMNS($BB14:BU14),1))</f>
        <v/>
      </c>
      <c r="BV14" s="322" t="str">
        <f>DBCS(MID($BA14,COLUMNS($BB14:BV14),1))</f>
        <v/>
      </c>
      <c r="BW14" s="322" t="str">
        <f>DBCS(MID($BA14,COLUMNS($BB14:BW14),1))</f>
        <v/>
      </c>
      <c r="BX14" s="322" t="str">
        <f>DBCS(MID($BA14,COLUMNS($BB14:BX14),1))</f>
        <v/>
      </c>
      <c r="BY14" s="322" t="str">
        <f>DBCS(MID($BA14,COLUMNS($BB14:BY14),1))</f>
        <v/>
      </c>
      <c r="BZ14" s="322" t="str">
        <f>DBCS(MID($BA14,COLUMNS($BB14:BZ14),1))</f>
        <v/>
      </c>
      <c r="CA14" s="322" t="str">
        <f>DBCS(MID($BA14,COLUMNS($BB14:CA14),1))</f>
        <v/>
      </c>
      <c r="CB14" s="322" t="str">
        <f>DBCS(MID($BA14,COLUMNS($BB14:CB14),1))</f>
        <v/>
      </c>
      <c r="CC14" s="322" t="str">
        <f>DBCS(MID($BA14,COLUMNS($BB14:CC14),1))</f>
        <v/>
      </c>
      <c r="CD14" s="322" t="str">
        <f>DBCS(MID($BA14,COLUMNS($BB14:CD14),1))</f>
        <v/>
      </c>
      <c r="CE14" s="322" t="str">
        <f>DBCS(MID($BA14,COLUMNS($BB14:CE14),1))</f>
        <v/>
      </c>
      <c r="CF14" s="322" t="str">
        <f>DBCS(MID($BA14,COLUMNS($BB14:CF14),1))</f>
        <v/>
      </c>
      <c r="CG14" s="322" t="str">
        <f>DBCS(MID($BA14,COLUMNS($BB14:CG14),1))</f>
        <v/>
      </c>
      <c r="CH14" s="322" t="str">
        <f>DBCS(MID($BA14,COLUMNS($BB14:CH14),1))</f>
        <v/>
      </c>
      <c r="CI14" s="322" t="str">
        <f>DBCS(MID($BA14,COLUMNS($BB14:CI14),1))</f>
        <v/>
      </c>
      <c r="CJ14" s="322" t="str">
        <f>DBCS(MID($BA14,COLUMNS($BB14:CJ14),1))</f>
        <v/>
      </c>
      <c r="CK14" s="322" t="str">
        <f>DBCS(MID($BA14,COLUMNS($BB14:CK14),1))</f>
        <v/>
      </c>
      <c r="CL14" s="322" t="str">
        <f>DBCS(MID($BA14,COLUMNS($BB14:CL14),1))</f>
        <v/>
      </c>
      <c r="CM14" s="322" t="str">
        <f>DBCS(MID($BA14,COLUMNS($BB14:CM14),1))</f>
        <v/>
      </c>
      <c r="CN14" s="322" t="str">
        <f>DBCS(MID($BA14,COLUMNS($BB14:CN14),1))</f>
        <v/>
      </c>
      <c r="CO14" s="322" t="str">
        <f>DBCS(MID($BA14,COLUMNS($BB14:CO14),1))</f>
        <v/>
      </c>
    </row>
    <row r="15" spans="1:93" ht="16" customHeight="1" thickBot="1" x14ac:dyDescent="0.25">
      <c r="C15" s="313"/>
      <c r="D15" s="769" t="s">
        <v>3</v>
      </c>
      <c r="E15" s="769"/>
      <c r="F15" s="769"/>
      <c r="G15" s="769"/>
      <c r="H15" s="314"/>
      <c r="I15" s="306" t="str">
        <f>LEFT($AH$15,1)</f>
        <v/>
      </c>
      <c r="J15" s="307" t="str">
        <f>MID($AH$15,2,1)</f>
        <v/>
      </c>
      <c r="K15" s="307" t="str">
        <f>MID($AH$15,3,1)</f>
        <v/>
      </c>
      <c r="L15" s="307" t="str">
        <f>MID($AH$15,4,1)</f>
        <v/>
      </c>
      <c r="M15" s="307" t="str">
        <f>MID($AH$15,5,1)</f>
        <v/>
      </c>
      <c r="N15" s="307" t="str">
        <f>MID($AH$15,6,1)</f>
        <v/>
      </c>
      <c r="O15" s="307" t="str">
        <f>MID($AH$15,7,1)</f>
        <v/>
      </c>
      <c r="P15" s="307" t="str">
        <f>MID($AH$15,8,1)</f>
        <v/>
      </c>
      <c r="Q15" s="307" t="str">
        <f>MID($AH$15,9,1)</f>
        <v/>
      </c>
      <c r="R15" s="307" t="str">
        <f>MID($AH$15,10,1)</f>
        <v/>
      </c>
      <c r="S15" s="307" t="str">
        <f>MID($AH$15,11,1)</f>
        <v/>
      </c>
      <c r="T15" s="307" t="str">
        <f>MID($AH$15,12,1)</f>
        <v/>
      </c>
      <c r="U15" s="307" t="str">
        <f>MID($AH$15,13,1)</f>
        <v/>
      </c>
      <c r="V15" s="307" t="str">
        <f>MID($AH$15,14,1)</f>
        <v/>
      </c>
      <c r="W15" s="307" t="str">
        <f>MID($AH$15,15,1)</f>
        <v/>
      </c>
      <c r="X15" s="307" t="str">
        <f>MID($AH$15,16,1)</f>
        <v/>
      </c>
      <c r="Y15" s="307" t="str">
        <f>MID($AH$15,17,1)</f>
        <v/>
      </c>
      <c r="Z15" s="307" t="str">
        <f>MID($AH$15,18,1)</f>
        <v/>
      </c>
      <c r="AA15" s="307" t="str">
        <f>MID($AH$15,19,1)</f>
        <v/>
      </c>
      <c r="AB15" s="308" t="str">
        <f>MID($AH$15,20,1)</f>
        <v/>
      </c>
      <c r="AC15" s="648" t="s">
        <v>9</v>
      </c>
      <c r="AD15" s="648"/>
      <c r="AE15" s="648"/>
      <c r="AF15" s="161"/>
      <c r="AG15" s="117" t="s">
        <v>3</v>
      </c>
      <c r="AH15" s="772"/>
      <c r="AI15" s="773"/>
      <c r="AJ15" s="773"/>
      <c r="AK15" s="773"/>
      <c r="AL15" s="773"/>
      <c r="AM15" s="773"/>
      <c r="AN15" s="773"/>
      <c r="AO15" s="773"/>
      <c r="AP15" s="773"/>
      <c r="AQ15" s="773"/>
      <c r="AR15" s="773"/>
      <c r="AS15" s="773"/>
      <c r="AT15" s="773"/>
      <c r="AU15" s="773"/>
      <c r="AV15" s="773"/>
      <c r="AW15" s="773"/>
      <c r="AX15" s="774"/>
      <c r="AY15" s="321" t="s">
        <v>193</v>
      </c>
      <c r="AZ15" s="309"/>
    </row>
    <row r="16" spans="1:93" ht="16" customHeight="1" thickBot="1" x14ac:dyDescent="0.25">
      <c r="C16" s="313"/>
      <c r="D16" s="769" t="s">
        <v>8</v>
      </c>
      <c r="E16" s="769"/>
      <c r="F16" s="769"/>
      <c r="G16" s="769"/>
      <c r="H16" s="314"/>
      <c r="I16" s="317" t="str">
        <f>LEFT(AH16)</f>
        <v/>
      </c>
      <c r="J16" s="318" t="s">
        <v>25</v>
      </c>
      <c r="K16" s="306" t="str">
        <f>LEFT(AK16)</f>
        <v/>
      </c>
      <c r="L16" s="308" t="str">
        <f>MID(AK16,2,1)</f>
        <v/>
      </c>
      <c r="M16" s="319" t="s">
        <v>33</v>
      </c>
      <c r="N16" s="306" t="str">
        <f>LEFT(AM16)</f>
        <v/>
      </c>
      <c r="O16" s="308" t="str">
        <f>MID(AM16,2,1)</f>
        <v/>
      </c>
      <c r="P16" s="319" t="s">
        <v>11</v>
      </c>
      <c r="Q16" s="306" t="str">
        <f>LEFT(AO16)</f>
        <v/>
      </c>
      <c r="R16" s="308" t="str">
        <f>MID(AO16,2,1)</f>
        <v/>
      </c>
      <c r="S16" s="239" t="s">
        <v>12</v>
      </c>
      <c r="T16" s="239"/>
      <c r="U16" s="239"/>
      <c r="V16" s="239"/>
      <c r="W16" s="239"/>
      <c r="X16" s="239"/>
      <c r="Y16" s="239"/>
      <c r="Z16" s="239"/>
      <c r="AA16" s="239"/>
      <c r="AB16" s="239"/>
      <c r="AD16" s="323" t="s">
        <v>18</v>
      </c>
      <c r="AF16" s="161"/>
      <c r="AG16" s="117" t="s">
        <v>8</v>
      </c>
      <c r="AH16" s="551"/>
      <c r="AI16" s="552"/>
      <c r="AJ16" s="180" t="s">
        <v>25</v>
      </c>
      <c r="AK16" s="177"/>
      <c r="AL16" s="174" t="s">
        <v>33</v>
      </c>
      <c r="AM16" s="177"/>
      <c r="AN16" s="174" t="s">
        <v>11</v>
      </c>
      <c r="AO16" s="177"/>
      <c r="AP16" s="161" t="s">
        <v>12</v>
      </c>
      <c r="AQ16" s="324" t="str">
        <f>LEFT(AH17)</f>
        <v/>
      </c>
      <c r="AR16" s="324" t="str">
        <f>MID(AH17,2,1)</f>
        <v/>
      </c>
      <c r="AS16" s="324" t="str">
        <f>MID(AH17,3,1)</f>
        <v/>
      </c>
      <c r="AT16" s="324" t="str">
        <f>MID(AH17,4,1)</f>
        <v/>
      </c>
      <c r="AU16" s="324" t="str">
        <f>MID(AH17,5,1)</f>
        <v/>
      </c>
      <c r="AV16" s="324" t="str">
        <f>MID(AH17,6,1)</f>
        <v/>
      </c>
      <c r="AW16" s="310" t="str">
        <f>AO17&amp;AT17&amp;AY17</f>
        <v/>
      </c>
      <c r="AX16" s="161"/>
    </row>
    <row r="17" spans="1:93" ht="16" customHeight="1" thickBot="1" x14ac:dyDescent="0.25">
      <c r="C17" s="776" t="s">
        <v>32</v>
      </c>
      <c r="D17" s="777"/>
      <c r="E17" s="777"/>
      <c r="F17" s="777"/>
      <c r="G17" s="777"/>
      <c r="H17" s="778"/>
      <c r="I17" s="315" t="str">
        <f t="shared" ref="I17:N17" si="1">AQ16</f>
        <v/>
      </c>
      <c r="J17" s="325" t="str">
        <f t="shared" si="1"/>
        <v/>
      </c>
      <c r="K17" s="325" t="str">
        <f t="shared" si="1"/>
        <v/>
      </c>
      <c r="L17" s="325" t="str">
        <f t="shared" si="1"/>
        <v/>
      </c>
      <c r="M17" s="307" t="str">
        <f t="shared" si="1"/>
        <v/>
      </c>
      <c r="N17" s="326" t="str">
        <f t="shared" si="1"/>
        <v/>
      </c>
      <c r="O17" s="779" t="str">
        <f>IF(AO17="","",AO17)</f>
        <v/>
      </c>
      <c r="P17" s="780"/>
      <c r="Q17" s="780"/>
      <c r="R17" s="781" t="str">
        <f>IF(AO17="","都道府県","")</f>
        <v>都道府県</v>
      </c>
      <c r="S17" s="782"/>
      <c r="T17" s="782"/>
      <c r="U17" s="779" t="str">
        <f>IF(AT17="","",AT17)</f>
        <v/>
      </c>
      <c r="V17" s="780"/>
      <c r="W17" s="780"/>
      <c r="X17" s="781" t="str">
        <f>IF(AT17="","市郡区","")</f>
        <v>市郡区</v>
      </c>
      <c r="Y17" s="782"/>
      <c r="Z17" s="779" t="str">
        <f>IF(AY17="","",AY17)</f>
        <v/>
      </c>
      <c r="AA17" s="780"/>
      <c r="AB17" s="780"/>
      <c r="AC17" s="789" t="str">
        <f>IF(AY17="","区町村","")</f>
        <v>区町村</v>
      </c>
      <c r="AD17" s="790"/>
      <c r="AE17" s="327"/>
      <c r="AF17" s="161"/>
      <c r="AG17" s="328" t="s">
        <v>298</v>
      </c>
      <c r="AH17" s="791" t="str">
        <f>IF(AND(AO17="",AT17="",AY17),"",VLOOKUP(AW16,[1]コード２!$A$2:$E$1897,2,FALSE))</f>
        <v/>
      </c>
      <c r="AI17" s="792"/>
      <c r="AJ17" s="329" t="s">
        <v>545</v>
      </c>
      <c r="AK17" s="329"/>
      <c r="AL17" s="330"/>
      <c r="AM17" s="117"/>
      <c r="AN17" s="331" t="s">
        <v>15</v>
      </c>
      <c r="AO17" s="597"/>
      <c r="AP17" s="598"/>
      <c r="AQ17" s="599"/>
      <c r="AR17" s="600" t="s">
        <v>16</v>
      </c>
      <c r="AS17" s="601"/>
      <c r="AT17" s="597"/>
      <c r="AU17" s="598"/>
      <c r="AV17" s="599"/>
      <c r="AW17" s="332"/>
      <c r="AX17" s="236" t="s">
        <v>299</v>
      </c>
      <c r="AY17" s="587"/>
      <c r="AZ17" s="588"/>
    </row>
    <row r="18" spans="1:93" ht="16" customHeight="1" x14ac:dyDescent="0.2">
      <c r="C18" s="783"/>
      <c r="D18" s="785" t="s">
        <v>31</v>
      </c>
      <c r="E18" s="785"/>
      <c r="F18" s="785"/>
      <c r="G18" s="785"/>
      <c r="H18" s="787"/>
      <c r="I18" s="315" t="str">
        <f>LEFT(AH18)</f>
        <v/>
      </c>
      <c r="J18" s="333" t="str">
        <f>MID($AH$18,2,1)</f>
        <v/>
      </c>
      <c r="K18" s="333" t="str">
        <f>MID($AH$18,3,1)</f>
        <v/>
      </c>
      <c r="L18" s="333" t="str">
        <f>MID($AH$18,4,1)</f>
        <v/>
      </c>
      <c r="M18" s="333" t="str">
        <f>MID($AH$18,5,1)</f>
        <v/>
      </c>
      <c r="N18" s="333" t="str">
        <f>MID($AH$18,6,1)</f>
        <v/>
      </c>
      <c r="O18" s="333" t="str">
        <f>MID($AH$18,7,1)</f>
        <v/>
      </c>
      <c r="P18" s="333" t="str">
        <f>MID($AH$18,8,1)</f>
        <v/>
      </c>
      <c r="Q18" s="333" t="str">
        <f>MID($AH$18,9,1)</f>
        <v/>
      </c>
      <c r="R18" s="333" t="str">
        <f>MID($AH$18,10,1)</f>
        <v/>
      </c>
      <c r="S18" s="333" t="str">
        <f>MID($AH$18,11,1)</f>
        <v/>
      </c>
      <c r="T18" s="333" t="str">
        <f>MID($AH$18,12,1)</f>
        <v/>
      </c>
      <c r="U18" s="333" t="str">
        <f>MID($AH$18,13,1)</f>
        <v/>
      </c>
      <c r="V18" s="333" t="str">
        <f>MID($AH$18,14,1)</f>
        <v/>
      </c>
      <c r="W18" s="333" t="str">
        <f>MID($AH$18,15,1)</f>
        <v/>
      </c>
      <c r="X18" s="333" t="str">
        <f>MID($AH$18,16,1)</f>
        <v/>
      </c>
      <c r="Y18" s="333" t="str">
        <f>MID($AH$18,17,1)</f>
        <v/>
      </c>
      <c r="Z18" s="333" t="str">
        <f>MID($AH$18,18,1)</f>
        <v/>
      </c>
      <c r="AA18" s="333" t="str">
        <f>MID($AH$18,19,1)</f>
        <v/>
      </c>
      <c r="AB18" s="334" t="str">
        <f>MID($AH$18,20,1)</f>
        <v/>
      </c>
      <c r="AC18" s="330"/>
      <c r="AD18" s="330"/>
      <c r="AE18" s="330"/>
      <c r="AF18" s="330"/>
      <c r="AG18" s="117" t="s">
        <v>31</v>
      </c>
      <c r="AH18" s="578"/>
      <c r="AI18" s="579"/>
      <c r="AJ18" s="579"/>
      <c r="AK18" s="579"/>
      <c r="AL18" s="579"/>
      <c r="AM18" s="579"/>
      <c r="AN18" s="579"/>
      <c r="AO18" s="579"/>
      <c r="AP18" s="579"/>
      <c r="AQ18" s="579"/>
      <c r="AR18" s="579"/>
      <c r="AS18" s="579"/>
      <c r="AT18" s="579"/>
      <c r="AU18" s="579"/>
      <c r="AV18" s="579"/>
      <c r="AW18" s="579"/>
      <c r="AX18" s="580"/>
      <c r="AY18" s="309" t="s">
        <v>193</v>
      </c>
      <c r="AZ18" s="335"/>
    </row>
    <row r="19" spans="1:93" ht="16" customHeight="1" thickBot="1" x14ac:dyDescent="0.25">
      <c r="C19" s="784"/>
      <c r="D19" s="786"/>
      <c r="E19" s="786"/>
      <c r="F19" s="786"/>
      <c r="G19" s="786"/>
      <c r="H19" s="788"/>
      <c r="I19" s="336" t="str">
        <f>MID($AH$18,21,1)</f>
        <v/>
      </c>
      <c r="J19" s="337" t="str">
        <f>MID($AH$18,22,1)</f>
        <v/>
      </c>
      <c r="K19" s="337" t="str">
        <f>MID($AH$18,23,1)</f>
        <v/>
      </c>
      <c r="L19" s="337" t="str">
        <f>MID($AH$18,24,1)</f>
        <v/>
      </c>
      <c r="M19" s="337" t="str">
        <f>MID($AH$18,25,1)</f>
        <v/>
      </c>
      <c r="N19" s="337" t="str">
        <f>MID($AH$18,26,1)</f>
        <v/>
      </c>
      <c r="O19" s="337" t="str">
        <f>MID($AH$18,27,1)</f>
        <v/>
      </c>
      <c r="P19" s="337" t="str">
        <f>MID($AH$18,28,1)</f>
        <v/>
      </c>
      <c r="Q19" s="337" t="str">
        <f>MID($AH$18,29,1)</f>
        <v/>
      </c>
      <c r="R19" s="337" t="str">
        <f>MID($AH$18,30,1)</f>
        <v/>
      </c>
      <c r="S19" s="337" t="str">
        <f>MID($AH$18,31,1)</f>
        <v/>
      </c>
      <c r="T19" s="337" t="str">
        <f>MID($AH$18,32,1)</f>
        <v/>
      </c>
      <c r="U19" s="337" t="str">
        <f>MID($AH$18,33,1)</f>
        <v/>
      </c>
      <c r="V19" s="337" t="str">
        <f>MID($AH$18,34,1)</f>
        <v/>
      </c>
      <c r="W19" s="337" t="str">
        <f>MID($AH$18,35,1)</f>
        <v/>
      </c>
      <c r="X19" s="337" t="str">
        <f>MID($AH$18,36,1)</f>
        <v/>
      </c>
      <c r="Y19" s="337" t="str">
        <f>MID($AH$18,37,1)</f>
        <v/>
      </c>
      <c r="Z19" s="337" t="str">
        <f>MID($AH$18,38,1)</f>
        <v/>
      </c>
      <c r="AA19" s="337" t="str">
        <f>MID($AH$18,39,1)</f>
        <v/>
      </c>
      <c r="AB19" s="338" t="str">
        <f>MID($AH$18,40,1)</f>
        <v/>
      </c>
      <c r="AC19" s="330"/>
      <c r="AD19" s="330"/>
      <c r="AE19" s="330"/>
      <c r="AF19" s="330"/>
      <c r="AG19" s="117"/>
      <c r="AH19" s="581"/>
      <c r="AI19" s="582"/>
      <c r="AJ19" s="582"/>
      <c r="AK19" s="582"/>
      <c r="AL19" s="582"/>
      <c r="AM19" s="582"/>
      <c r="AN19" s="582"/>
      <c r="AO19" s="582"/>
      <c r="AP19" s="582"/>
      <c r="AQ19" s="582"/>
      <c r="AR19" s="582"/>
      <c r="AS19" s="582"/>
      <c r="AT19" s="582"/>
      <c r="AU19" s="582"/>
      <c r="AV19" s="582"/>
      <c r="AW19" s="582"/>
      <c r="AX19" s="583"/>
      <c r="AY19" s="330"/>
      <c r="AZ19" s="335"/>
    </row>
    <row r="22" spans="1:93" ht="16" customHeight="1" thickBot="1" x14ac:dyDescent="0.25">
      <c r="A22" s="237"/>
      <c r="H22" s="237"/>
      <c r="I22" s="237"/>
      <c r="J22" s="237"/>
      <c r="K22" s="237"/>
      <c r="L22" s="237"/>
      <c r="M22" s="237"/>
      <c r="N22" s="330"/>
      <c r="O22" s="330"/>
      <c r="P22" s="330"/>
      <c r="Q22" s="237"/>
      <c r="R22" s="237"/>
      <c r="S22" s="237"/>
      <c r="T22" s="237"/>
      <c r="U22" s="237"/>
      <c r="V22" s="237"/>
      <c r="W22" s="237"/>
      <c r="X22" s="237"/>
      <c r="Y22" s="237"/>
      <c r="Z22" s="237"/>
      <c r="AA22" s="237"/>
      <c r="AF22" s="161"/>
      <c r="AG22" s="161"/>
      <c r="AH22" s="161"/>
      <c r="AI22" s="161"/>
      <c r="AJ22" s="161"/>
      <c r="AK22" s="310"/>
      <c r="AL22" s="310"/>
      <c r="AM22" s="161"/>
      <c r="AN22" s="310" t="str">
        <f>LEFT(AN23)</f>
        <v/>
      </c>
      <c r="AO22" s="310" t="str">
        <f>MID(AN23,2,1)</f>
        <v/>
      </c>
      <c r="AP22" s="161"/>
      <c r="AQ22" s="161"/>
      <c r="AR22" s="311"/>
      <c r="AS22" s="161"/>
      <c r="AT22" s="161"/>
      <c r="AU22" s="161"/>
      <c r="AV22" s="161"/>
      <c r="AW22" s="161"/>
      <c r="AX22" s="161"/>
    </row>
    <row r="23" spans="1:93" ht="16" customHeight="1" thickBot="1" x14ac:dyDescent="0.25">
      <c r="A23" s="312" t="s">
        <v>147</v>
      </c>
      <c r="C23" s="313"/>
      <c r="D23" s="769" t="s">
        <v>7</v>
      </c>
      <c r="E23" s="769"/>
      <c r="F23" s="769"/>
      <c r="G23" s="769"/>
      <c r="H23" s="314"/>
      <c r="I23" s="315" t="str">
        <f>LEFT(AH23)</f>
        <v/>
      </c>
      <c r="J23" s="316" t="str">
        <f>MID(AH23,2,1)</f>
        <v/>
      </c>
      <c r="K23" s="239"/>
      <c r="L23" s="239"/>
      <c r="M23" s="239"/>
      <c r="N23" s="770" t="s">
        <v>34</v>
      </c>
      <c r="O23" s="769"/>
      <c r="P23" s="769"/>
      <c r="Q23" s="771"/>
      <c r="R23" s="317" t="str">
        <f>LEFT(AN23)</f>
        <v/>
      </c>
      <c r="S23" s="318" t="s">
        <v>25</v>
      </c>
      <c r="T23" s="306" t="str">
        <f>LEFT(AQ23)</f>
        <v/>
      </c>
      <c r="U23" s="308" t="str">
        <f>MID(AQ23,2,1)</f>
        <v/>
      </c>
      <c r="V23" s="319" t="s">
        <v>33</v>
      </c>
      <c r="W23" s="306" t="str">
        <f>LEFT(AS23)</f>
        <v/>
      </c>
      <c r="X23" s="308" t="str">
        <f>MID(AS23,2,1)</f>
        <v/>
      </c>
      <c r="Y23" s="319" t="s">
        <v>11</v>
      </c>
      <c r="Z23" s="306" t="str">
        <f>LEFT(AU23)</f>
        <v/>
      </c>
      <c r="AA23" s="308" t="str">
        <f>MID(AU23,2,1)</f>
        <v/>
      </c>
      <c r="AB23" s="239" t="s">
        <v>12</v>
      </c>
      <c r="AF23" s="161"/>
      <c r="AG23" s="117" t="s">
        <v>294</v>
      </c>
      <c r="AH23" s="772"/>
      <c r="AI23" s="773"/>
      <c r="AJ23" s="774"/>
      <c r="AK23" s="161"/>
      <c r="AL23" s="117"/>
      <c r="AM23" s="320" t="s">
        <v>297</v>
      </c>
      <c r="AN23" s="551"/>
      <c r="AO23" s="552"/>
      <c r="AP23" s="180" t="s">
        <v>25</v>
      </c>
      <c r="AQ23" s="177"/>
      <c r="AR23" s="174" t="s">
        <v>33</v>
      </c>
      <c r="AS23" s="177"/>
      <c r="AT23" s="174" t="s">
        <v>11</v>
      </c>
      <c r="AU23" s="177"/>
      <c r="AV23" s="161" t="s">
        <v>12</v>
      </c>
      <c r="AW23" s="311" t="s">
        <v>295</v>
      </c>
      <c r="AX23" s="161"/>
    </row>
    <row r="24" spans="1:93" ht="16" customHeight="1" thickBot="1" x14ac:dyDescent="0.25">
      <c r="C24" s="313"/>
      <c r="D24" s="769" t="s">
        <v>27</v>
      </c>
      <c r="E24" s="769"/>
      <c r="F24" s="769"/>
      <c r="G24" s="769"/>
      <c r="H24" s="314"/>
      <c r="I24" s="306" t="str">
        <f t="shared" ref="I24:AB24" si="2">BB24</f>
        <v/>
      </c>
      <c r="J24" s="307" t="str">
        <f t="shared" si="2"/>
        <v/>
      </c>
      <c r="K24" s="307" t="str">
        <f t="shared" si="2"/>
        <v/>
      </c>
      <c r="L24" s="307" t="str">
        <f t="shared" si="2"/>
        <v/>
      </c>
      <c r="M24" s="307" t="str">
        <f t="shared" si="2"/>
        <v/>
      </c>
      <c r="N24" s="307" t="str">
        <f t="shared" si="2"/>
        <v/>
      </c>
      <c r="O24" s="307" t="str">
        <f t="shared" si="2"/>
        <v/>
      </c>
      <c r="P24" s="307" t="str">
        <f t="shared" si="2"/>
        <v/>
      </c>
      <c r="Q24" s="307" t="str">
        <f t="shared" si="2"/>
        <v/>
      </c>
      <c r="R24" s="307" t="str">
        <f t="shared" si="2"/>
        <v/>
      </c>
      <c r="S24" s="307" t="str">
        <f t="shared" si="2"/>
        <v/>
      </c>
      <c r="T24" s="307" t="str">
        <f t="shared" si="2"/>
        <v/>
      </c>
      <c r="U24" s="307" t="str">
        <f t="shared" si="2"/>
        <v/>
      </c>
      <c r="V24" s="307" t="str">
        <f t="shared" si="2"/>
        <v/>
      </c>
      <c r="W24" s="307" t="str">
        <f t="shared" si="2"/>
        <v/>
      </c>
      <c r="X24" s="307" t="str">
        <f t="shared" si="2"/>
        <v/>
      </c>
      <c r="Y24" s="307" t="str">
        <f t="shared" si="2"/>
        <v/>
      </c>
      <c r="Z24" s="307" t="str">
        <f t="shared" si="2"/>
        <v/>
      </c>
      <c r="AA24" s="307" t="str">
        <f t="shared" si="2"/>
        <v/>
      </c>
      <c r="AB24" s="308" t="str">
        <f t="shared" si="2"/>
        <v/>
      </c>
      <c r="AF24" s="161"/>
      <c r="AG24" s="117" t="s">
        <v>27</v>
      </c>
      <c r="AH24" s="772"/>
      <c r="AI24" s="773"/>
      <c r="AJ24" s="773"/>
      <c r="AK24" s="773"/>
      <c r="AL24" s="773"/>
      <c r="AM24" s="773"/>
      <c r="AN24" s="773"/>
      <c r="AO24" s="773"/>
      <c r="AP24" s="773"/>
      <c r="AQ24" s="773"/>
      <c r="AR24" s="773"/>
      <c r="AS24" s="773"/>
      <c r="AT24" s="773"/>
      <c r="AU24" s="773"/>
      <c r="AV24" s="773"/>
      <c r="AW24" s="773"/>
      <c r="AX24" s="774"/>
      <c r="AY24" s="321" t="s">
        <v>193</v>
      </c>
      <c r="AZ24" s="322" t="str">
        <f>ASC(AH24)</f>
        <v/>
      </c>
      <c r="BA24" s="322" t="str">
        <f>SUBSTITUTE(SUBSTITUTE(SUBSTITUTE(SUBSTITUTE(SUBSTITUTE(SUBSTITUTE(SUBSTITUTE(SUBSTITUTE(SUBSTITUTE(SUBSTITUTE(SUBSTITUTE(SUBSTITUTE(SUBSTITUTE(SUBSTITUTE(SUBSTITUTE(SUBSTITUTE(SUBSTITUTE(SUBSTITUTE(SUBSTITUTE(SUBSTITUTE(SUBSTITUTE(SUBSTITUTE(SUBSTITUTE(SUBSTITUTE(SUBSTITUTE(AZ24,"が","か゛"),"ぎ","き゛"),"ぐ","く゛"),"げ","け゛"),"ご","こ゛"),"ざ","さ゛"),"じ","し゛"),"ず","す゛"),"ぜ","せ゛"),"ぞ","そ゛"),"だ","た゛"),"ぢ","ち゛"),"づ","つ゛"),"で","て゛"),"ど","と゛"),"ば","は゛"),"び","ひ゛"),"ぶ","ふ゛"),"べ","へ゛"),"ぼ","ほ゛"),"ぱ","は゜"),"ぴ","ひ゜"),"ぷ","ふ゜"),"ぺ","へ゜"),"ぽ","ほ゜")</f>
        <v/>
      </c>
      <c r="BB24" s="322" t="str">
        <f>DBCS(MID($BA24,COLUMNS($BB24:BB24),1))</f>
        <v/>
      </c>
      <c r="BC24" s="322" t="str">
        <f>DBCS(MID($BA24,COLUMNS($BB24:BC24),1))</f>
        <v/>
      </c>
      <c r="BD24" s="322" t="str">
        <f>DBCS(MID($BA24,COLUMNS($BB24:BD24),1))</f>
        <v/>
      </c>
      <c r="BE24" s="322" t="str">
        <f>DBCS(MID($BA24,COLUMNS($BB24:BE24),1))</f>
        <v/>
      </c>
      <c r="BF24" s="322" t="str">
        <f>DBCS(MID($BA24,COLUMNS($BB24:BF24),1))</f>
        <v/>
      </c>
      <c r="BG24" s="322" t="str">
        <f>DBCS(MID($BA24,COLUMNS($BB24:BG24),1))</f>
        <v/>
      </c>
      <c r="BH24" s="322" t="str">
        <f>DBCS(MID($BA24,COLUMNS($BB24:BH24),1))</f>
        <v/>
      </c>
      <c r="BI24" s="322" t="str">
        <f>DBCS(MID($BA24,COLUMNS($BB24:BI24),1))</f>
        <v/>
      </c>
      <c r="BJ24" s="322" t="str">
        <f>DBCS(MID($BA24,COLUMNS($BB24:BJ24),1))</f>
        <v/>
      </c>
      <c r="BK24" s="322" t="str">
        <f>DBCS(MID($BA24,COLUMNS($BB24:BK24),1))</f>
        <v/>
      </c>
      <c r="BL24" s="322" t="str">
        <f>DBCS(MID($BA24,COLUMNS($BB24:BL24),1))</f>
        <v/>
      </c>
      <c r="BM24" s="322" t="str">
        <f>DBCS(MID($BA24,COLUMNS($BB24:BM24),1))</f>
        <v/>
      </c>
      <c r="BN24" s="322" t="str">
        <f>DBCS(MID($BA24,COLUMNS($BB24:BN24),1))</f>
        <v/>
      </c>
      <c r="BO24" s="322" t="str">
        <f>DBCS(MID($BA24,COLUMNS($BB24:BO24),1))</f>
        <v/>
      </c>
      <c r="BP24" s="322" t="str">
        <f>DBCS(MID($BA24,COLUMNS($BB24:BP24),1))</f>
        <v/>
      </c>
      <c r="BQ24" s="322" t="str">
        <f>DBCS(MID($BA24,COLUMNS($BB24:BQ24),1))</f>
        <v/>
      </c>
      <c r="BR24" s="322" t="str">
        <f>DBCS(MID($BA24,COLUMNS($BB24:BR24),1))</f>
        <v/>
      </c>
      <c r="BS24" s="322" t="str">
        <f>DBCS(MID($BA24,COLUMNS($BB24:BS24),1))</f>
        <v/>
      </c>
      <c r="BT24" s="322" t="str">
        <f>DBCS(MID($BA24,COLUMNS($BB24:BT24),1))</f>
        <v/>
      </c>
      <c r="BU24" s="322" t="str">
        <f>DBCS(MID($BA24,COLUMNS($BB24:BU24),1))</f>
        <v/>
      </c>
      <c r="BV24" s="322" t="str">
        <f>DBCS(MID($BA24,COLUMNS($BB24:BV24),1))</f>
        <v/>
      </c>
      <c r="BW24" s="322" t="str">
        <f>DBCS(MID($BA24,COLUMNS($BB24:BW24),1))</f>
        <v/>
      </c>
      <c r="BX24" s="322" t="str">
        <f>DBCS(MID($BA24,COLUMNS($BB24:BX24),1))</f>
        <v/>
      </c>
      <c r="BY24" s="322" t="str">
        <f>DBCS(MID($BA24,COLUMNS($BB24:BY24),1))</f>
        <v/>
      </c>
      <c r="BZ24" s="322" t="str">
        <f>DBCS(MID($BA24,COLUMNS($BB24:BZ24),1))</f>
        <v/>
      </c>
      <c r="CA24" s="322" t="str">
        <f>DBCS(MID($BA24,COLUMNS($BB24:CA24),1))</f>
        <v/>
      </c>
      <c r="CB24" s="322" t="str">
        <f>DBCS(MID($BA24,COLUMNS($BB24:CB24),1))</f>
        <v/>
      </c>
      <c r="CC24" s="322" t="str">
        <f>DBCS(MID($BA24,COLUMNS($BB24:CC24),1))</f>
        <v/>
      </c>
      <c r="CD24" s="322" t="str">
        <f>DBCS(MID($BA24,COLUMNS($BB24:CD24),1))</f>
        <v/>
      </c>
      <c r="CE24" s="322" t="str">
        <f>DBCS(MID($BA24,COLUMNS($BB24:CE24),1))</f>
        <v/>
      </c>
      <c r="CF24" s="322" t="str">
        <f>DBCS(MID($BA24,COLUMNS($BB24:CF24),1))</f>
        <v/>
      </c>
      <c r="CG24" s="322" t="str">
        <f>DBCS(MID($BA24,COLUMNS($BB24:CG24),1))</f>
        <v/>
      </c>
      <c r="CH24" s="322" t="str">
        <f>DBCS(MID($BA24,COLUMNS($BB24:CH24),1))</f>
        <v/>
      </c>
      <c r="CI24" s="322" t="str">
        <f>DBCS(MID($BA24,COLUMNS($BB24:CI24),1))</f>
        <v/>
      </c>
      <c r="CJ24" s="322" t="str">
        <f>DBCS(MID($BA24,COLUMNS($BB24:CJ24),1))</f>
        <v/>
      </c>
      <c r="CK24" s="322" t="str">
        <f>DBCS(MID($BA24,COLUMNS($BB24:CK24),1))</f>
        <v/>
      </c>
      <c r="CL24" s="322" t="str">
        <f>DBCS(MID($BA24,COLUMNS($BB24:CL24),1))</f>
        <v/>
      </c>
      <c r="CM24" s="322" t="str">
        <f>DBCS(MID($BA24,COLUMNS($BB24:CM24),1))</f>
        <v/>
      </c>
      <c r="CN24" s="322" t="str">
        <f>DBCS(MID($BA24,COLUMNS($BB24:CN24),1))</f>
        <v/>
      </c>
      <c r="CO24" s="322" t="str">
        <f>DBCS(MID($BA24,COLUMNS($BB24:CO24),1))</f>
        <v/>
      </c>
    </row>
    <row r="25" spans="1:93" ht="16" customHeight="1" thickBot="1" x14ac:dyDescent="0.25">
      <c r="C25" s="313"/>
      <c r="D25" s="769" t="s">
        <v>3</v>
      </c>
      <c r="E25" s="769"/>
      <c r="F25" s="769"/>
      <c r="G25" s="769"/>
      <c r="H25" s="314"/>
      <c r="I25" s="306" t="str">
        <f>LEFT($AH$25,1)</f>
        <v/>
      </c>
      <c r="J25" s="307" t="str">
        <f>MID($AH$25,2,1)</f>
        <v/>
      </c>
      <c r="K25" s="307" t="str">
        <f>MID($AH$25,3,1)</f>
        <v/>
      </c>
      <c r="L25" s="307" t="str">
        <f>MID($AH$25,4,1)</f>
        <v/>
      </c>
      <c r="M25" s="307" t="str">
        <f>MID($AH$25,5,1)</f>
        <v/>
      </c>
      <c r="N25" s="307" t="str">
        <f>MID($AH$25,6,1)</f>
        <v/>
      </c>
      <c r="O25" s="307" t="str">
        <f>MID($AH$25,7,1)</f>
        <v/>
      </c>
      <c r="P25" s="307" t="str">
        <f>MID($AH$25,8,1)</f>
        <v/>
      </c>
      <c r="Q25" s="307" t="str">
        <f>MID($AH$25,9,1)</f>
        <v/>
      </c>
      <c r="R25" s="307" t="str">
        <f>MID($AH$25,10,1)</f>
        <v/>
      </c>
      <c r="S25" s="307" t="str">
        <f>MID($AH$25,11,1)</f>
        <v/>
      </c>
      <c r="T25" s="307" t="str">
        <f>MID($AH$25,12,1)</f>
        <v/>
      </c>
      <c r="U25" s="307" t="str">
        <f>MID($AH$25,13,1)</f>
        <v/>
      </c>
      <c r="V25" s="307" t="str">
        <f>MID($AH$25,14,1)</f>
        <v/>
      </c>
      <c r="W25" s="307" t="str">
        <f>MID($AH$25,15,1)</f>
        <v/>
      </c>
      <c r="X25" s="307" t="str">
        <f>MID($AH$25,16,1)</f>
        <v/>
      </c>
      <c r="Y25" s="307" t="str">
        <f>MID($AH$25,17,1)</f>
        <v/>
      </c>
      <c r="Z25" s="307" t="str">
        <f>MID($AH$25,18,1)</f>
        <v/>
      </c>
      <c r="AA25" s="307" t="str">
        <f>MID($AH$25,19,1)</f>
        <v/>
      </c>
      <c r="AB25" s="308" t="str">
        <f>MID($AH$25,20,1)</f>
        <v/>
      </c>
      <c r="AC25" s="648" t="s">
        <v>9</v>
      </c>
      <c r="AD25" s="648"/>
      <c r="AE25" s="648"/>
      <c r="AF25" s="161"/>
      <c r="AG25" s="117" t="s">
        <v>3</v>
      </c>
      <c r="AH25" s="772"/>
      <c r="AI25" s="773"/>
      <c r="AJ25" s="773"/>
      <c r="AK25" s="773"/>
      <c r="AL25" s="773"/>
      <c r="AM25" s="773"/>
      <c r="AN25" s="773"/>
      <c r="AO25" s="773"/>
      <c r="AP25" s="773"/>
      <c r="AQ25" s="773"/>
      <c r="AR25" s="773"/>
      <c r="AS25" s="773"/>
      <c r="AT25" s="773"/>
      <c r="AU25" s="773"/>
      <c r="AV25" s="773"/>
      <c r="AW25" s="773"/>
      <c r="AX25" s="774"/>
      <c r="AY25" s="321" t="s">
        <v>193</v>
      </c>
      <c r="AZ25" s="309"/>
    </row>
    <row r="26" spans="1:93" ht="16" customHeight="1" thickBot="1" x14ac:dyDescent="0.25">
      <c r="C26" s="313"/>
      <c r="D26" s="769" t="s">
        <v>8</v>
      </c>
      <c r="E26" s="769"/>
      <c r="F26" s="769"/>
      <c r="G26" s="769"/>
      <c r="H26" s="314"/>
      <c r="I26" s="317" t="str">
        <f>LEFT(AH26)</f>
        <v/>
      </c>
      <c r="J26" s="318" t="s">
        <v>25</v>
      </c>
      <c r="K26" s="306" t="str">
        <f>LEFT(AK26)</f>
        <v/>
      </c>
      <c r="L26" s="308" t="str">
        <f>MID(AK26,2,1)</f>
        <v/>
      </c>
      <c r="M26" s="319" t="s">
        <v>33</v>
      </c>
      <c r="N26" s="306" t="str">
        <f>LEFT(AM26)</f>
        <v/>
      </c>
      <c r="O26" s="308" t="str">
        <f>MID(AM26,2,1)</f>
        <v/>
      </c>
      <c r="P26" s="319" t="s">
        <v>11</v>
      </c>
      <c r="Q26" s="306" t="str">
        <f>LEFT(AO26)</f>
        <v/>
      </c>
      <c r="R26" s="308" t="str">
        <f>MID(AO26,2,1)</f>
        <v/>
      </c>
      <c r="S26" s="239" t="s">
        <v>12</v>
      </c>
      <c r="T26" s="239"/>
      <c r="U26" s="239"/>
      <c r="V26" s="239"/>
      <c r="W26" s="239"/>
      <c r="X26" s="239"/>
      <c r="Y26" s="239"/>
      <c r="Z26" s="239"/>
      <c r="AA26" s="239"/>
      <c r="AB26" s="239"/>
      <c r="AD26" s="323" t="s">
        <v>18</v>
      </c>
      <c r="AF26" s="161"/>
      <c r="AG26" s="117" t="s">
        <v>8</v>
      </c>
      <c r="AH26" s="551"/>
      <c r="AI26" s="552"/>
      <c r="AJ26" s="180" t="s">
        <v>25</v>
      </c>
      <c r="AK26" s="177"/>
      <c r="AL26" s="174" t="s">
        <v>33</v>
      </c>
      <c r="AM26" s="177"/>
      <c r="AN26" s="174" t="s">
        <v>11</v>
      </c>
      <c r="AO26" s="177"/>
      <c r="AP26" s="161" t="s">
        <v>12</v>
      </c>
      <c r="AQ26" s="324" t="str">
        <f>LEFT(AH27)</f>
        <v/>
      </c>
      <c r="AR26" s="324" t="str">
        <f>MID(AH27,2,1)</f>
        <v/>
      </c>
      <c r="AS26" s="324" t="str">
        <f>MID(AH27,3,1)</f>
        <v/>
      </c>
      <c r="AT26" s="324" t="str">
        <f>MID(AH27,4,1)</f>
        <v/>
      </c>
      <c r="AU26" s="324" t="str">
        <f>MID(AH27,5,1)</f>
        <v/>
      </c>
      <c r="AV26" s="324" t="str">
        <f>MID(AH27,6,1)</f>
        <v/>
      </c>
      <c r="AW26" s="310" t="str">
        <f>AO27&amp;AT27&amp;AY27</f>
        <v/>
      </c>
      <c r="AX26" s="161"/>
    </row>
    <row r="27" spans="1:93" ht="16" customHeight="1" thickBot="1" x14ac:dyDescent="0.25">
      <c r="C27" s="776" t="s">
        <v>32</v>
      </c>
      <c r="D27" s="777"/>
      <c r="E27" s="777"/>
      <c r="F27" s="777"/>
      <c r="G27" s="777"/>
      <c r="H27" s="778"/>
      <c r="I27" s="315" t="str">
        <f t="shared" ref="I27:N27" si="3">AQ26</f>
        <v/>
      </c>
      <c r="J27" s="325" t="str">
        <f t="shared" si="3"/>
        <v/>
      </c>
      <c r="K27" s="325" t="str">
        <f t="shared" si="3"/>
        <v/>
      </c>
      <c r="L27" s="325" t="str">
        <f t="shared" si="3"/>
        <v/>
      </c>
      <c r="M27" s="307" t="str">
        <f t="shared" si="3"/>
        <v/>
      </c>
      <c r="N27" s="326" t="str">
        <f t="shared" si="3"/>
        <v/>
      </c>
      <c r="O27" s="779" t="str">
        <f>IF(AO27="","",AO27)</f>
        <v/>
      </c>
      <c r="P27" s="780"/>
      <c r="Q27" s="780"/>
      <c r="R27" s="793" t="str">
        <f>IF(AO27="","都道府県","")</f>
        <v>都道府県</v>
      </c>
      <c r="S27" s="794"/>
      <c r="T27" s="794"/>
      <c r="U27" s="779" t="str">
        <f>IF(AT27="","",AT27)</f>
        <v/>
      </c>
      <c r="V27" s="780"/>
      <c r="W27" s="780"/>
      <c r="X27" s="793" t="str">
        <f>IF(AT27="","市郡区","")</f>
        <v>市郡区</v>
      </c>
      <c r="Y27" s="794"/>
      <c r="Z27" s="779" t="str">
        <f>IF(AY27="","",AY27)</f>
        <v/>
      </c>
      <c r="AA27" s="780"/>
      <c r="AB27" s="780"/>
      <c r="AC27" s="789" t="str">
        <f>IF(AY27="","区町村","")</f>
        <v>区町村</v>
      </c>
      <c r="AD27" s="790"/>
      <c r="AE27" s="327"/>
      <c r="AF27" s="161"/>
      <c r="AG27" s="328" t="s">
        <v>298</v>
      </c>
      <c r="AH27" s="791" t="str">
        <f>IF(AND(AO27="",AT27="",AY27),"",VLOOKUP(AW26,[1]コード２!$A$2:$E$1897,2,FALSE))</f>
        <v/>
      </c>
      <c r="AI27" s="792"/>
      <c r="AJ27" s="329" t="s">
        <v>545</v>
      </c>
      <c r="AK27" s="329"/>
      <c r="AL27" s="330"/>
      <c r="AM27" s="117"/>
      <c r="AN27" s="331" t="s">
        <v>15</v>
      </c>
      <c r="AO27" s="597"/>
      <c r="AP27" s="598"/>
      <c r="AQ27" s="599"/>
      <c r="AR27" s="600" t="s">
        <v>16</v>
      </c>
      <c r="AS27" s="601"/>
      <c r="AT27" s="597"/>
      <c r="AU27" s="598"/>
      <c r="AV27" s="599"/>
      <c r="AW27" s="332"/>
      <c r="AX27" s="236" t="s">
        <v>299</v>
      </c>
      <c r="AY27" s="587"/>
      <c r="AZ27" s="588"/>
    </row>
    <row r="28" spans="1:93" ht="16" customHeight="1" x14ac:dyDescent="0.2">
      <c r="C28" s="783"/>
      <c r="D28" s="785" t="s">
        <v>31</v>
      </c>
      <c r="E28" s="785"/>
      <c r="F28" s="785"/>
      <c r="G28" s="785"/>
      <c r="H28" s="787"/>
      <c r="I28" s="315" t="str">
        <f>LEFT(AH28)</f>
        <v/>
      </c>
      <c r="J28" s="333" t="str">
        <f>MID($AH$28,2,1)</f>
        <v/>
      </c>
      <c r="K28" s="333" t="str">
        <f>MID($AH$28,3,1)</f>
        <v/>
      </c>
      <c r="L28" s="333" t="str">
        <f>MID($AH$28,4,1)</f>
        <v/>
      </c>
      <c r="M28" s="333" t="str">
        <f>MID($AH$28,5,1)</f>
        <v/>
      </c>
      <c r="N28" s="333" t="str">
        <f>MID($AH$28,6,1)</f>
        <v/>
      </c>
      <c r="O28" s="333" t="str">
        <f>MID($AH$28,7,1)</f>
        <v/>
      </c>
      <c r="P28" s="333" t="str">
        <f>MID($AH$28,8,1)</f>
        <v/>
      </c>
      <c r="Q28" s="333" t="str">
        <f>MID($AH$28,9,1)</f>
        <v/>
      </c>
      <c r="R28" s="333" t="str">
        <f>MID($AH$28,10,1)</f>
        <v/>
      </c>
      <c r="S28" s="333" t="str">
        <f>MID($AH$28,11,1)</f>
        <v/>
      </c>
      <c r="T28" s="333" t="str">
        <f>MID($AH$28,12,1)</f>
        <v/>
      </c>
      <c r="U28" s="333" t="str">
        <f>MID($AH$28,13,1)</f>
        <v/>
      </c>
      <c r="V28" s="333" t="str">
        <f>MID($AH$28,14,1)</f>
        <v/>
      </c>
      <c r="W28" s="333" t="str">
        <f>MID($AH$28,15,1)</f>
        <v/>
      </c>
      <c r="X28" s="333" t="str">
        <f>MID($AH$28,16,1)</f>
        <v/>
      </c>
      <c r="Y28" s="333" t="str">
        <f>MID($AH$28,17,1)</f>
        <v/>
      </c>
      <c r="Z28" s="333" t="str">
        <f>MID($AH$28,18,1)</f>
        <v/>
      </c>
      <c r="AA28" s="333" t="str">
        <f>MID($AH$28,19,1)</f>
        <v/>
      </c>
      <c r="AB28" s="334" t="str">
        <f>MID($AH$28,20,1)</f>
        <v/>
      </c>
      <c r="AC28" s="330"/>
      <c r="AD28" s="330"/>
      <c r="AE28" s="330"/>
      <c r="AF28" s="330"/>
      <c r="AG28" s="117" t="s">
        <v>31</v>
      </c>
      <c r="AH28" s="578"/>
      <c r="AI28" s="579"/>
      <c r="AJ28" s="579"/>
      <c r="AK28" s="579"/>
      <c r="AL28" s="579"/>
      <c r="AM28" s="579"/>
      <c r="AN28" s="579"/>
      <c r="AO28" s="579"/>
      <c r="AP28" s="579"/>
      <c r="AQ28" s="579"/>
      <c r="AR28" s="579"/>
      <c r="AS28" s="579"/>
      <c r="AT28" s="579"/>
      <c r="AU28" s="579"/>
      <c r="AV28" s="579"/>
      <c r="AW28" s="579"/>
      <c r="AX28" s="580"/>
      <c r="AY28" s="309" t="s">
        <v>193</v>
      </c>
      <c r="AZ28" s="335"/>
    </row>
    <row r="29" spans="1:93" ht="16" customHeight="1" thickBot="1" x14ac:dyDescent="0.25">
      <c r="C29" s="784"/>
      <c r="D29" s="786"/>
      <c r="E29" s="786"/>
      <c r="F29" s="786"/>
      <c r="G29" s="786"/>
      <c r="H29" s="788"/>
      <c r="I29" s="336" t="str">
        <f>MID($AH$28,21,1)</f>
        <v/>
      </c>
      <c r="J29" s="337" t="str">
        <f>MID($AH$28,22,1)</f>
        <v/>
      </c>
      <c r="K29" s="337" t="str">
        <f>MID($AH$28,23,1)</f>
        <v/>
      </c>
      <c r="L29" s="337" t="str">
        <f>MID($AH$28,24,1)</f>
        <v/>
      </c>
      <c r="M29" s="337" t="str">
        <f>MID($AH$28,25,1)</f>
        <v/>
      </c>
      <c r="N29" s="337" t="str">
        <f>MID($AH$28,26,1)</f>
        <v/>
      </c>
      <c r="O29" s="337" t="str">
        <f>MID($AH$28,27,1)</f>
        <v/>
      </c>
      <c r="P29" s="337" t="str">
        <f>MID($AH$28,28,1)</f>
        <v/>
      </c>
      <c r="Q29" s="337" t="str">
        <f>MID($AH$28,29,1)</f>
        <v/>
      </c>
      <c r="R29" s="337" t="str">
        <f>MID($AH$28,30,1)</f>
        <v/>
      </c>
      <c r="S29" s="337" t="str">
        <f>MID($AH$28,31,1)</f>
        <v/>
      </c>
      <c r="T29" s="337" t="str">
        <f>MID($AH$28,32,1)</f>
        <v/>
      </c>
      <c r="U29" s="337" t="str">
        <f>MID($AH$28,33,1)</f>
        <v/>
      </c>
      <c r="V29" s="337" t="str">
        <f>MID($AH$28,34,1)</f>
        <v/>
      </c>
      <c r="W29" s="337" t="str">
        <f>MID($AH$28,35,1)</f>
        <v/>
      </c>
      <c r="X29" s="337" t="str">
        <f>MID($AH$28,36,1)</f>
        <v/>
      </c>
      <c r="Y29" s="337" t="str">
        <f>MID($AH$28,37,1)</f>
        <v/>
      </c>
      <c r="Z29" s="337" t="str">
        <f>MID($AH$28,38,1)</f>
        <v/>
      </c>
      <c r="AA29" s="337" t="str">
        <f>MID($AH$28,39,1)</f>
        <v/>
      </c>
      <c r="AB29" s="338" t="str">
        <f>MID($AH$28,40,1)</f>
        <v/>
      </c>
      <c r="AC29" s="330"/>
      <c r="AD29" s="330"/>
      <c r="AE29" s="330"/>
      <c r="AF29" s="330"/>
      <c r="AG29" s="117"/>
      <c r="AH29" s="581"/>
      <c r="AI29" s="582"/>
      <c r="AJ29" s="582"/>
      <c r="AK29" s="582"/>
      <c r="AL29" s="582"/>
      <c r="AM29" s="582"/>
      <c r="AN29" s="582"/>
      <c r="AO29" s="582"/>
      <c r="AP29" s="582"/>
      <c r="AQ29" s="582"/>
      <c r="AR29" s="582"/>
      <c r="AS29" s="582"/>
      <c r="AT29" s="582"/>
      <c r="AU29" s="582"/>
      <c r="AV29" s="582"/>
      <c r="AW29" s="582"/>
      <c r="AX29" s="583"/>
      <c r="AY29" s="330"/>
      <c r="AZ29" s="335"/>
    </row>
    <row r="30" spans="1:93" ht="16" customHeight="1" x14ac:dyDescent="0.2">
      <c r="H30" s="237"/>
      <c r="I30" s="237"/>
      <c r="J30" s="237"/>
      <c r="K30" s="237"/>
      <c r="L30" s="237"/>
      <c r="M30" s="237"/>
      <c r="N30" s="237"/>
      <c r="O30" s="330"/>
      <c r="P30" s="330"/>
      <c r="Q30" s="330"/>
      <c r="R30" s="330"/>
      <c r="S30" s="330"/>
      <c r="T30" s="330"/>
      <c r="U30" s="330"/>
      <c r="V30" s="330"/>
      <c r="W30" s="330"/>
      <c r="X30" s="330"/>
      <c r="Y30" s="330"/>
      <c r="Z30" s="330"/>
      <c r="AA30" s="330"/>
    </row>
    <row r="31" spans="1:93" ht="16" customHeight="1" x14ac:dyDescent="0.2">
      <c r="A31" s="237"/>
      <c r="H31" s="237"/>
      <c r="I31" s="237"/>
      <c r="J31" s="237"/>
      <c r="K31" s="237"/>
      <c r="L31" s="237"/>
      <c r="M31" s="237"/>
      <c r="N31" s="330"/>
      <c r="O31" s="330"/>
      <c r="P31" s="330"/>
      <c r="Q31" s="330"/>
      <c r="R31" s="330"/>
      <c r="S31" s="330"/>
      <c r="T31" s="330"/>
      <c r="U31" s="330"/>
      <c r="V31" s="330"/>
      <c r="W31" s="330"/>
      <c r="X31" s="330"/>
      <c r="Y31" s="330"/>
      <c r="Z31" s="330"/>
      <c r="AA31" s="330"/>
    </row>
    <row r="32" spans="1:93" ht="16" customHeight="1" thickBot="1" x14ac:dyDescent="0.25">
      <c r="H32" s="237"/>
      <c r="I32" s="237"/>
      <c r="J32" s="237"/>
      <c r="K32" s="237"/>
      <c r="L32" s="237"/>
      <c r="M32" s="237"/>
      <c r="N32" s="237"/>
      <c r="O32" s="237"/>
      <c r="P32" s="237"/>
      <c r="Q32" s="237"/>
      <c r="R32" s="237"/>
      <c r="S32" s="237"/>
      <c r="T32" s="237"/>
      <c r="U32" s="237"/>
      <c r="V32" s="237"/>
      <c r="W32" s="237"/>
      <c r="X32" s="237"/>
      <c r="Y32" s="237"/>
      <c r="Z32" s="237"/>
      <c r="AA32" s="237"/>
      <c r="AF32" s="161"/>
      <c r="AG32" s="161"/>
      <c r="AH32" s="161"/>
      <c r="AI32" s="161"/>
      <c r="AJ32" s="161"/>
      <c r="AK32" s="310"/>
      <c r="AL32" s="310"/>
      <c r="AM32" s="161"/>
      <c r="AN32" s="310" t="str">
        <f>LEFT(AN33)</f>
        <v/>
      </c>
      <c r="AO32" s="310" t="str">
        <f>MID(AN33,2,1)</f>
        <v/>
      </c>
      <c r="AP32" s="161"/>
      <c r="AQ32" s="161"/>
      <c r="AR32" s="311"/>
      <c r="AS32" s="161"/>
      <c r="AT32" s="161"/>
      <c r="AU32" s="161"/>
      <c r="AV32" s="161"/>
      <c r="AW32" s="161"/>
      <c r="AX32" s="161"/>
    </row>
    <row r="33" spans="1:93" ht="16" customHeight="1" thickBot="1" x14ac:dyDescent="0.25">
      <c r="A33" s="312" t="s">
        <v>147</v>
      </c>
      <c r="C33" s="313"/>
      <c r="D33" s="769" t="s">
        <v>7</v>
      </c>
      <c r="E33" s="769"/>
      <c r="F33" s="769"/>
      <c r="G33" s="769"/>
      <c r="H33" s="314"/>
      <c r="I33" s="315" t="str">
        <f>LEFT(AH33)</f>
        <v/>
      </c>
      <c r="J33" s="316" t="str">
        <f>MID(AH33,2,1)</f>
        <v/>
      </c>
      <c r="K33" s="239"/>
      <c r="L33" s="239"/>
      <c r="M33" s="239"/>
      <c r="N33" s="770" t="s">
        <v>34</v>
      </c>
      <c r="O33" s="769"/>
      <c r="P33" s="769"/>
      <c r="Q33" s="771"/>
      <c r="R33" s="317" t="str">
        <f>LEFT(AN33)</f>
        <v/>
      </c>
      <c r="S33" s="339" t="s">
        <v>25</v>
      </c>
      <c r="T33" s="306" t="str">
        <f>LEFT(AQ33)</f>
        <v/>
      </c>
      <c r="U33" s="308" t="str">
        <f>MID(AQ33,2,1)</f>
        <v/>
      </c>
      <c r="V33" s="239" t="s">
        <v>33</v>
      </c>
      <c r="W33" s="306" t="str">
        <f>LEFT(AS33)</f>
        <v/>
      </c>
      <c r="X33" s="308" t="str">
        <f>MID(AS33,2,1)</f>
        <v/>
      </c>
      <c r="Y33" s="239" t="s">
        <v>11</v>
      </c>
      <c r="Z33" s="306" t="str">
        <f>LEFT(AU33)</f>
        <v/>
      </c>
      <c r="AA33" s="308" t="str">
        <f>MID(AU33,2,1)</f>
        <v/>
      </c>
      <c r="AB33" s="239" t="s">
        <v>12</v>
      </c>
      <c r="AF33" s="161"/>
      <c r="AG33" s="117" t="s">
        <v>294</v>
      </c>
      <c r="AH33" s="772"/>
      <c r="AI33" s="773"/>
      <c r="AJ33" s="774"/>
      <c r="AK33" s="161"/>
      <c r="AL33" s="117"/>
      <c r="AM33" s="320" t="s">
        <v>297</v>
      </c>
      <c r="AN33" s="551"/>
      <c r="AO33" s="552"/>
      <c r="AP33" s="180" t="s">
        <v>25</v>
      </c>
      <c r="AQ33" s="177"/>
      <c r="AR33" s="174" t="s">
        <v>33</v>
      </c>
      <c r="AS33" s="177"/>
      <c r="AT33" s="174" t="s">
        <v>11</v>
      </c>
      <c r="AU33" s="177"/>
      <c r="AV33" s="161" t="s">
        <v>12</v>
      </c>
      <c r="AW33" s="311" t="s">
        <v>295</v>
      </c>
      <c r="AX33" s="161"/>
    </row>
    <row r="34" spans="1:93" ht="16" customHeight="1" thickBot="1" x14ac:dyDescent="0.25">
      <c r="C34" s="313"/>
      <c r="D34" s="769" t="s">
        <v>27</v>
      </c>
      <c r="E34" s="769"/>
      <c r="F34" s="769"/>
      <c r="G34" s="769"/>
      <c r="H34" s="314"/>
      <c r="I34" s="306" t="str">
        <f t="shared" ref="I34:AB34" si="4">BB34</f>
        <v/>
      </c>
      <c r="J34" s="307" t="str">
        <f t="shared" si="4"/>
        <v/>
      </c>
      <c r="K34" s="307" t="str">
        <f t="shared" si="4"/>
        <v/>
      </c>
      <c r="L34" s="307" t="str">
        <f t="shared" si="4"/>
        <v/>
      </c>
      <c r="M34" s="307" t="str">
        <f t="shared" si="4"/>
        <v/>
      </c>
      <c r="N34" s="307" t="str">
        <f t="shared" si="4"/>
        <v/>
      </c>
      <c r="O34" s="307" t="str">
        <f t="shared" si="4"/>
        <v/>
      </c>
      <c r="P34" s="307" t="str">
        <f t="shared" si="4"/>
        <v/>
      </c>
      <c r="Q34" s="307" t="str">
        <f t="shared" si="4"/>
        <v/>
      </c>
      <c r="R34" s="307" t="str">
        <f t="shared" si="4"/>
        <v/>
      </c>
      <c r="S34" s="307" t="str">
        <f t="shared" si="4"/>
        <v/>
      </c>
      <c r="T34" s="307" t="str">
        <f t="shared" si="4"/>
        <v/>
      </c>
      <c r="U34" s="307" t="str">
        <f t="shared" si="4"/>
        <v/>
      </c>
      <c r="V34" s="307" t="str">
        <f t="shared" si="4"/>
        <v/>
      </c>
      <c r="W34" s="307" t="str">
        <f t="shared" si="4"/>
        <v/>
      </c>
      <c r="X34" s="307" t="str">
        <f t="shared" si="4"/>
        <v/>
      </c>
      <c r="Y34" s="307" t="str">
        <f t="shared" si="4"/>
        <v/>
      </c>
      <c r="Z34" s="307" t="str">
        <f t="shared" si="4"/>
        <v/>
      </c>
      <c r="AA34" s="307" t="str">
        <f t="shared" si="4"/>
        <v/>
      </c>
      <c r="AB34" s="308" t="str">
        <f t="shared" si="4"/>
        <v/>
      </c>
      <c r="AF34" s="161"/>
      <c r="AG34" s="117" t="s">
        <v>27</v>
      </c>
      <c r="AH34" s="772"/>
      <c r="AI34" s="773"/>
      <c r="AJ34" s="773"/>
      <c r="AK34" s="773"/>
      <c r="AL34" s="773"/>
      <c r="AM34" s="773"/>
      <c r="AN34" s="773"/>
      <c r="AO34" s="773"/>
      <c r="AP34" s="773"/>
      <c r="AQ34" s="773"/>
      <c r="AR34" s="773"/>
      <c r="AS34" s="773"/>
      <c r="AT34" s="773"/>
      <c r="AU34" s="773"/>
      <c r="AV34" s="773"/>
      <c r="AW34" s="773"/>
      <c r="AX34" s="774"/>
      <c r="AY34" s="321" t="s">
        <v>193</v>
      </c>
      <c r="AZ34" s="322" t="str">
        <f>ASC(AH34)</f>
        <v/>
      </c>
      <c r="BA34" s="322" t="str">
        <f>SUBSTITUTE(SUBSTITUTE(SUBSTITUTE(SUBSTITUTE(SUBSTITUTE(SUBSTITUTE(SUBSTITUTE(SUBSTITUTE(SUBSTITUTE(SUBSTITUTE(SUBSTITUTE(SUBSTITUTE(SUBSTITUTE(SUBSTITUTE(SUBSTITUTE(SUBSTITUTE(SUBSTITUTE(SUBSTITUTE(SUBSTITUTE(SUBSTITUTE(SUBSTITUTE(SUBSTITUTE(SUBSTITUTE(SUBSTITUTE(SUBSTITUTE(AZ34,"が","か゛"),"ぎ","き゛"),"ぐ","く゛"),"げ","け゛"),"ご","こ゛"),"ざ","さ゛"),"じ","し゛"),"ず","す゛"),"ぜ","せ゛"),"ぞ","そ゛"),"だ","た゛"),"ぢ","ち゛"),"づ","つ゛"),"で","て゛"),"ど","と゛"),"ば","は゛"),"び","ひ゛"),"ぶ","ふ゛"),"べ","へ゛"),"ぼ","ほ゛"),"ぱ","は゜"),"ぴ","ひ゜"),"ぷ","ふ゜"),"ぺ","へ゜"),"ぽ","ほ゜")</f>
        <v/>
      </c>
      <c r="BB34" s="322" t="str">
        <f>DBCS(MID($BA34,COLUMNS($BB34:BB34),1))</f>
        <v/>
      </c>
      <c r="BC34" s="322" t="str">
        <f>DBCS(MID($BA34,COLUMNS($BB34:BC34),1))</f>
        <v/>
      </c>
      <c r="BD34" s="322" t="str">
        <f>DBCS(MID($BA34,COLUMNS($BB34:BD34),1))</f>
        <v/>
      </c>
      <c r="BE34" s="322" t="str">
        <f>DBCS(MID($BA34,COLUMNS($BB34:BE34),1))</f>
        <v/>
      </c>
      <c r="BF34" s="322" t="str">
        <f>DBCS(MID($BA34,COLUMNS($BB34:BF34),1))</f>
        <v/>
      </c>
      <c r="BG34" s="322" t="str">
        <f>DBCS(MID($BA34,COLUMNS($BB34:BG34),1))</f>
        <v/>
      </c>
      <c r="BH34" s="322" t="str">
        <f>DBCS(MID($BA34,COLUMNS($BB34:BH34),1))</f>
        <v/>
      </c>
      <c r="BI34" s="322" t="str">
        <f>DBCS(MID($BA34,COLUMNS($BB34:BI34),1))</f>
        <v/>
      </c>
      <c r="BJ34" s="322" t="str">
        <f>DBCS(MID($BA34,COLUMNS($BB34:BJ34),1))</f>
        <v/>
      </c>
      <c r="BK34" s="322" t="str">
        <f>DBCS(MID($BA34,COLUMNS($BB34:BK34),1))</f>
        <v/>
      </c>
      <c r="BL34" s="322" t="str">
        <f>DBCS(MID($BA34,COLUMNS($BB34:BL34),1))</f>
        <v/>
      </c>
      <c r="BM34" s="322" t="str">
        <f>DBCS(MID($BA34,COLUMNS($BB34:BM34),1))</f>
        <v/>
      </c>
      <c r="BN34" s="322" t="str">
        <f>DBCS(MID($BA34,COLUMNS($BB34:BN34),1))</f>
        <v/>
      </c>
      <c r="BO34" s="322" t="str">
        <f>DBCS(MID($BA34,COLUMNS($BB34:BO34),1))</f>
        <v/>
      </c>
      <c r="BP34" s="322" t="str">
        <f>DBCS(MID($BA34,COLUMNS($BB34:BP34),1))</f>
        <v/>
      </c>
      <c r="BQ34" s="322" t="str">
        <f>DBCS(MID($BA34,COLUMNS($BB34:BQ34),1))</f>
        <v/>
      </c>
      <c r="BR34" s="322" t="str">
        <f>DBCS(MID($BA34,COLUMNS($BB34:BR34),1))</f>
        <v/>
      </c>
      <c r="BS34" s="322" t="str">
        <f>DBCS(MID($BA34,COLUMNS($BB34:BS34),1))</f>
        <v/>
      </c>
      <c r="BT34" s="322" t="str">
        <f>DBCS(MID($BA34,COLUMNS($BB34:BT34),1))</f>
        <v/>
      </c>
      <c r="BU34" s="322" t="str">
        <f>DBCS(MID($BA34,COLUMNS($BB34:BU34),1))</f>
        <v/>
      </c>
      <c r="BV34" s="322" t="str">
        <f>DBCS(MID($BA34,COLUMNS($BB34:BV34),1))</f>
        <v/>
      </c>
      <c r="BW34" s="322" t="str">
        <f>DBCS(MID($BA34,COLUMNS($BB34:BW34),1))</f>
        <v/>
      </c>
      <c r="BX34" s="322" t="str">
        <f>DBCS(MID($BA34,COLUMNS($BB34:BX34),1))</f>
        <v/>
      </c>
      <c r="BY34" s="322" t="str">
        <f>DBCS(MID($BA34,COLUMNS($BB34:BY34),1))</f>
        <v/>
      </c>
      <c r="BZ34" s="322" t="str">
        <f>DBCS(MID($BA34,COLUMNS($BB34:BZ34),1))</f>
        <v/>
      </c>
      <c r="CA34" s="322" t="str">
        <f>DBCS(MID($BA34,COLUMNS($BB34:CA34),1))</f>
        <v/>
      </c>
      <c r="CB34" s="322" t="str">
        <f>DBCS(MID($BA34,COLUMNS($BB34:CB34),1))</f>
        <v/>
      </c>
      <c r="CC34" s="322" t="str">
        <f>DBCS(MID($BA34,COLUMNS($BB34:CC34),1))</f>
        <v/>
      </c>
      <c r="CD34" s="322" t="str">
        <f>DBCS(MID($BA34,COLUMNS($BB34:CD34),1))</f>
        <v/>
      </c>
      <c r="CE34" s="322" t="str">
        <f>DBCS(MID($BA34,COLUMNS($BB34:CE34),1))</f>
        <v/>
      </c>
      <c r="CF34" s="322" t="str">
        <f>DBCS(MID($BA34,COLUMNS($BB34:CF34),1))</f>
        <v/>
      </c>
      <c r="CG34" s="322" t="str">
        <f>DBCS(MID($BA34,COLUMNS($BB34:CG34),1))</f>
        <v/>
      </c>
      <c r="CH34" s="322" t="str">
        <f>DBCS(MID($BA34,COLUMNS($BB34:CH34),1))</f>
        <v/>
      </c>
      <c r="CI34" s="322" t="str">
        <f>DBCS(MID($BA34,COLUMNS($BB34:CI34),1))</f>
        <v/>
      </c>
      <c r="CJ34" s="322" t="str">
        <f>DBCS(MID($BA34,COLUMNS($BB34:CJ34),1))</f>
        <v/>
      </c>
      <c r="CK34" s="322" t="str">
        <f>DBCS(MID($BA34,COLUMNS($BB34:CK34),1))</f>
        <v/>
      </c>
      <c r="CL34" s="322" t="str">
        <f>DBCS(MID($BA34,COLUMNS($BB34:CL34),1))</f>
        <v/>
      </c>
      <c r="CM34" s="322" t="str">
        <f>DBCS(MID($BA34,COLUMNS($BB34:CM34),1))</f>
        <v/>
      </c>
      <c r="CN34" s="322" t="str">
        <f>DBCS(MID($BA34,COLUMNS($BB34:CN34),1))</f>
        <v/>
      </c>
      <c r="CO34" s="322" t="str">
        <f>DBCS(MID($BA34,COLUMNS($BB34:CO34),1))</f>
        <v/>
      </c>
    </row>
    <row r="35" spans="1:93" ht="16" customHeight="1" thickBot="1" x14ac:dyDescent="0.25">
      <c r="C35" s="313"/>
      <c r="D35" s="769" t="s">
        <v>3</v>
      </c>
      <c r="E35" s="769"/>
      <c r="F35" s="769"/>
      <c r="G35" s="769"/>
      <c r="H35" s="314"/>
      <c r="I35" s="306" t="str">
        <f>LEFT($AH$35,1)</f>
        <v/>
      </c>
      <c r="J35" s="307" t="str">
        <f>MID($AH$35,2,1)</f>
        <v/>
      </c>
      <c r="K35" s="307" t="str">
        <f>MID($AH$35,3,1)</f>
        <v/>
      </c>
      <c r="L35" s="307" t="str">
        <f>MID($AH$35,4,1)</f>
        <v/>
      </c>
      <c r="M35" s="307" t="str">
        <f>MID($AH$35,5,1)</f>
        <v/>
      </c>
      <c r="N35" s="307" t="str">
        <f>MID($AH$35,6,1)</f>
        <v/>
      </c>
      <c r="O35" s="307" t="str">
        <f>MID($AH$35,7,1)</f>
        <v/>
      </c>
      <c r="P35" s="307" t="str">
        <f>MID($AH$35,8,1)</f>
        <v/>
      </c>
      <c r="Q35" s="307" t="str">
        <f>MID($AH$35,9,1)</f>
        <v/>
      </c>
      <c r="R35" s="307" t="str">
        <f>MID($AH$35,10,1)</f>
        <v/>
      </c>
      <c r="S35" s="307" t="str">
        <f>MID($AH$35,11,1)</f>
        <v/>
      </c>
      <c r="T35" s="307" t="str">
        <f>MID($AH$35,12,1)</f>
        <v/>
      </c>
      <c r="U35" s="307" t="str">
        <f>MID($AH$35,13,1)</f>
        <v/>
      </c>
      <c r="V35" s="307" t="str">
        <f>MID($AH$35,14,1)</f>
        <v/>
      </c>
      <c r="W35" s="307" t="str">
        <f>MID($AH$35,15,1)</f>
        <v/>
      </c>
      <c r="X35" s="307" t="str">
        <f>MID($AH$35,16,1)</f>
        <v/>
      </c>
      <c r="Y35" s="307" t="str">
        <f>MID($AH$35,17,1)</f>
        <v/>
      </c>
      <c r="Z35" s="307" t="str">
        <f>MID($AH$35,18,1)</f>
        <v/>
      </c>
      <c r="AA35" s="307" t="str">
        <f>MID($AH$35,19,1)</f>
        <v/>
      </c>
      <c r="AB35" s="308" t="str">
        <f>MID($AH$35,20,1)</f>
        <v/>
      </c>
      <c r="AC35" s="648" t="s">
        <v>9</v>
      </c>
      <c r="AD35" s="648"/>
      <c r="AE35" s="648"/>
      <c r="AF35" s="161"/>
      <c r="AG35" s="117" t="s">
        <v>3</v>
      </c>
      <c r="AH35" s="772"/>
      <c r="AI35" s="773"/>
      <c r="AJ35" s="773"/>
      <c r="AK35" s="773"/>
      <c r="AL35" s="773"/>
      <c r="AM35" s="773"/>
      <c r="AN35" s="773"/>
      <c r="AO35" s="773"/>
      <c r="AP35" s="773"/>
      <c r="AQ35" s="773"/>
      <c r="AR35" s="773"/>
      <c r="AS35" s="773"/>
      <c r="AT35" s="773"/>
      <c r="AU35" s="773"/>
      <c r="AV35" s="773"/>
      <c r="AW35" s="773"/>
      <c r="AX35" s="774"/>
      <c r="AY35" s="321" t="s">
        <v>193</v>
      </c>
      <c r="AZ35" s="309"/>
    </row>
    <row r="36" spans="1:93" ht="16" customHeight="1" thickBot="1" x14ac:dyDescent="0.25">
      <c r="C36" s="313"/>
      <c r="D36" s="769" t="s">
        <v>8</v>
      </c>
      <c r="E36" s="769"/>
      <c r="F36" s="769"/>
      <c r="G36" s="769"/>
      <c r="H36" s="314"/>
      <c r="I36" s="317" t="str">
        <f>LEFT(AH36)</f>
        <v/>
      </c>
      <c r="J36" s="339" t="s">
        <v>25</v>
      </c>
      <c r="K36" s="306" t="str">
        <f>LEFT(AK36)</f>
        <v/>
      </c>
      <c r="L36" s="308" t="str">
        <f>MID(AK36,2,1)</f>
        <v/>
      </c>
      <c r="M36" s="239" t="s">
        <v>33</v>
      </c>
      <c r="N36" s="306" t="str">
        <f>LEFT(AM36)</f>
        <v/>
      </c>
      <c r="O36" s="308" t="str">
        <f>MID(AM36,2,1)</f>
        <v/>
      </c>
      <c r="P36" s="239" t="s">
        <v>11</v>
      </c>
      <c r="Q36" s="306" t="str">
        <f>LEFT(AO36)</f>
        <v/>
      </c>
      <c r="R36" s="308" t="str">
        <f>MID(AO36,2,1)</f>
        <v/>
      </c>
      <c r="S36" s="239" t="s">
        <v>12</v>
      </c>
      <c r="T36" s="239"/>
      <c r="U36" s="239"/>
      <c r="V36" s="239"/>
      <c r="W36" s="239"/>
      <c r="X36" s="239"/>
      <c r="Y36" s="239"/>
      <c r="Z36" s="239"/>
      <c r="AA36" s="239"/>
      <c r="AB36" s="239"/>
      <c r="AD36" s="323" t="s">
        <v>18</v>
      </c>
      <c r="AF36" s="161"/>
      <c r="AG36" s="117" t="s">
        <v>8</v>
      </c>
      <c r="AH36" s="551"/>
      <c r="AI36" s="552"/>
      <c r="AJ36" s="180" t="s">
        <v>25</v>
      </c>
      <c r="AK36" s="177"/>
      <c r="AL36" s="174" t="s">
        <v>33</v>
      </c>
      <c r="AM36" s="177"/>
      <c r="AN36" s="174" t="s">
        <v>11</v>
      </c>
      <c r="AO36" s="177"/>
      <c r="AP36" s="161" t="s">
        <v>12</v>
      </c>
      <c r="AQ36" s="324" t="str">
        <f>LEFT(AH37)</f>
        <v/>
      </c>
      <c r="AR36" s="324" t="str">
        <f>MID(AH37,2,1)</f>
        <v/>
      </c>
      <c r="AS36" s="324" t="str">
        <f>MID(AH37,3,1)</f>
        <v/>
      </c>
      <c r="AT36" s="324" t="str">
        <f>MID(AH37,4,1)</f>
        <v/>
      </c>
      <c r="AU36" s="324" t="str">
        <f>MID(AH37,5,1)</f>
        <v/>
      </c>
      <c r="AV36" s="324" t="str">
        <f>MID(AH37,6,1)</f>
        <v/>
      </c>
      <c r="AW36" s="310" t="str">
        <f>AO37&amp;AT37&amp;AY37</f>
        <v/>
      </c>
      <c r="AX36" s="161"/>
    </row>
    <row r="37" spans="1:93" ht="16" customHeight="1" thickBot="1" x14ac:dyDescent="0.25">
      <c r="C37" s="776" t="s">
        <v>32</v>
      </c>
      <c r="D37" s="777"/>
      <c r="E37" s="777"/>
      <c r="F37" s="777"/>
      <c r="G37" s="777"/>
      <c r="H37" s="778"/>
      <c r="I37" s="315" t="str">
        <f t="shared" ref="I37:N37" si="5">AQ36</f>
        <v/>
      </c>
      <c r="J37" s="325" t="str">
        <f t="shared" si="5"/>
        <v/>
      </c>
      <c r="K37" s="325" t="str">
        <f t="shared" si="5"/>
        <v/>
      </c>
      <c r="L37" s="325" t="str">
        <f t="shared" si="5"/>
        <v/>
      </c>
      <c r="M37" s="307" t="str">
        <f t="shared" si="5"/>
        <v/>
      </c>
      <c r="N37" s="326" t="str">
        <f t="shared" si="5"/>
        <v/>
      </c>
      <c r="O37" s="779" t="str">
        <f>IF(AO37="","",AO37)</f>
        <v/>
      </c>
      <c r="P37" s="780"/>
      <c r="Q37" s="780"/>
      <c r="R37" s="793" t="str">
        <f>IF(AO37="","都道府県","")</f>
        <v>都道府県</v>
      </c>
      <c r="S37" s="794"/>
      <c r="T37" s="794"/>
      <c r="U37" s="779" t="str">
        <f>IF(AT37="","",AT37)</f>
        <v/>
      </c>
      <c r="V37" s="780"/>
      <c r="W37" s="780"/>
      <c r="X37" s="793" t="str">
        <f>IF(AT37="","市郡区","")</f>
        <v>市郡区</v>
      </c>
      <c r="Y37" s="794"/>
      <c r="Z37" s="779" t="str">
        <f>IF(AY37="","",AY37)</f>
        <v/>
      </c>
      <c r="AA37" s="780"/>
      <c r="AB37" s="780"/>
      <c r="AC37" s="789" t="str">
        <f>IF(AY37="","区町村","")</f>
        <v>区町村</v>
      </c>
      <c r="AD37" s="790"/>
      <c r="AE37" s="93"/>
      <c r="AF37" s="161"/>
      <c r="AG37" s="328" t="s">
        <v>298</v>
      </c>
      <c r="AH37" s="791" t="str">
        <f>IF(AND(AO37="",AT37="",AY37),"",VLOOKUP(AW36,[1]コード２!$A$2:$E$1897,2,FALSE))</f>
        <v/>
      </c>
      <c r="AI37" s="792"/>
      <c r="AJ37" s="329" t="s">
        <v>545</v>
      </c>
      <c r="AK37" s="329"/>
      <c r="AL37" s="330"/>
      <c r="AM37" s="117"/>
      <c r="AN37" s="331" t="s">
        <v>15</v>
      </c>
      <c r="AO37" s="597"/>
      <c r="AP37" s="598"/>
      <c r="AQ37" s="599"/>
      <c r="AR37" s="600" t="s">
        <v>16</v>
      </c>
      <c r="AS37" s="601"/>
      <c r="AT37" s="597"/>
      <c r="AU37" s="598"/>
      <c r="AV37" s="599"/>
      <c r="AW37" s="332"/>
      <c r="AX37" s="236" t="s">
        <v>299</v>
      </c>
      <c r="AY37" s="587"/>
      <c r="AZ37" s="588"/>
    </row>
    <row r="38" spans="1:93" ht="16" customHeight="1" x14ac:dyDescent="0.2">
      <c r="C38" s="783"/>
      <c r="D38" s="785" t="s">
        <v>31</v>
      </c>
      <c r="E38" s="785"/>
      <c r="F38" s="785"/>
      <c r="G38" s="785"/>
      <c r="H38" s="787"/>
      <c r="I38" s="315" t="str">
        <f>LEFT(AH38)</f>
        <v/>
      </c>
      <c r="J38" s="333" t="str">
        <f>MID($AH$38,2,1)</f>
        <v/>
      </c>
      <c r="K38" s="333" t="str">
        <f>MID($AH$38,3,1)</f>
        <v/>
      </c>
      <c r="L38" s="333" t="str">
        <f>MID($AH$38,4,1)</f>
        <v/>
      </c>
      <c r="M38" s="333" t="str">
        <f>MID($AH$38,5,1)</f>
        <v/>
      </c>
      <c r="N38" s="333" t="str">
        <f>MID($AH$38,6,1)</f>
        <v/>
      </c>
      <c r="O38" s="333" t="str">
        <f>MID($AH$38,7,1)</f>
        <v/>
      </c>
      <c r="P38" s="333" t="str">
        <f>MID($AH$38,8,1)</f>
        <v/>
      </c>
      <c r="Q38" s="333" t="str">
        <f>MID($AH$38,9,1)</f>
        <v/>
      </c>
      <c r="R38" s="333" t="str">
        <f>MID($AH$38,10,1)</f>
        <v/>
      </c>
      <c r="S38" s="333" t="str">
        <f>MID($AH$38,11,1)</f>
        <v/>
      </c>
      <c r="T38" s="333" t="str">
        <f>MID($AH$38,12,1)</f>
        <v/>
      </c>
      <c r="U38" s="333" t="str">
        <f>MID($AH$38,13,1)</f>
        <v/>
      </c>
      <c r="V38" s="333" t="str">
        <f>MID($AH$38,14,1)</f>
        <v/>
      </c>
      <c r="W38" s="333" t="str">
        <f>MID($AH$38,15,1)</f>
        <v/>
      </c>
      <c r="X38" s="333" t="str">
        <f>MID($AH$38,16,1)</f>
        <v/>
      </c>
      <c r="Y38" s="333" t="str">
        <f>MID($AH$38,17,1)</f>
        <v/>
      </c>
      <c r="Z38" s="333" t="str">
        <f>MID($AH$38,18,1)</f>
        <v/>
      </c>
      <c r="AA38" s="333" t="str">
        <f>MID($AH$38,19,1)</f>
        <v/>
      </c>
      <c r="AB38" s="334" t="str">
        <f>MID($AH$38,20,1)</f>
        <v/>
      </c>
      <c r="AC38" s="330"/>
      <c r="AD38" s="330"/>
      <c r="AE38" s="330"/>
      <c r="AF38" s="330"/>
      <c r="AG38" s="117" t="s">
        <v>31</v>
      </c>
      <c r="AH38" s="578"/>
      <c r="AI38" s="579"/>
      <c r="AJ38" s="579"/>
      <c r="AK38" s="579"/>
      <c r="AL38" s="579"/>
      <c r="AM38" s="579"/>
      <c r="AN38" s="579"/>
      <c r="AO38" s="579"/>
      <c r="AP38" s="579"/>
      <c r="AQ38" s="579"/>
      <c r="AR38" s="579"/>
      <c r="AS38" s="579"/>
      <c r="AT38" s="579"/>
      <c r="AU38" s="579"/>
      <c r="AV38" s="579"/>
      <c r="AW38" s="579"/>
      <c r="AX38" s="580"/>
      <c r="AY38" s="309" t="s">
        <v>193</v>
      </c>
      <c r="AZ38" s="335"/>
    </row>
    <row r="39" spans="1:93" ht="16" customHeight="1" thickBot="1" x14ac:dyDescent="0.25">
      <c r="C39" s="784"/>
      <c r="D39" s="786"/>
      <c r="E39" s="786"/>
      <c r="F39" s="786"/>
      <c r="G39" s="786"/>
      <c r="H39" s="788"/>
      <c r="I39" s="336" t="str">
        <f>MID($AH$38,21,1)</f>
        <v/>
      </c>
      <c r="J39" s="337" t="str">
        <f>MID($AH$38,22,1)</f>
        <v/>
      </c>
      <c r="K39" s="337" t="str">
        <f>MID($AH$38,23,1)</f>
        <v/>
      </c>
      <c r="L39" s="337" t="str">
        <f>MID($AH$38,24,1)</f>
        <v/>
      </c>
      <c r="M39" s="337" t="str">
        <f>MID($AH$38,25,1)</f>
        <v/>
      </c>
      <c r="N39" s="337" t="str">
        <f>MID($AH$38,26,1)</f>
        <v/>
      </c>
      <c r="O39" s="337" t="str">
        <f>MID($AH$38,27,1)</f>
        <v/>
      </c>
      <c r="P39" s="337" t="str">
        <f>MID($AH$38,28,1)</f>
        <v/>
      </c>
      <c r="Q39" s="337" t="str">
        <f>MID($AH$38,29,1)</f>
        <v/>
      </c>
      <c r="R39" s="337" t="str">
        <f>MID($AH$38,30,1)</f>
        <v/>
      </c>
      <c r="S39" s="337" t="str">
        <f>MID($AH$38,31,1)</f>
        <v/>
      </c>
      <c r="T39" s="337" t="str">
        <f>MID($AH$38,32,1)</f>
        <v/>
      </c>
      <c r="U39" s="337" t="str">
        <f>MID($AH$38,33,1)</f>
        <v/>
      </c>
      <c r="V39" s="337" t="str">
        <f>MID($AH$38,34,1)</f>
        <v/>
      </c>
      <c r="W39" s="337" t="str">
        <f>MID($AH$38,35,1)</f>
        <v/>
      </c>
      <c r="X39" s="337" t="str">
        <f>MID($AH$38,36,1)</f>
        <v/>
      </c>
      <c r="Y39" s="337" t="str">
        <f>MID($AH$38,37,1)</f>
        <v/>
      </c>
      <c r="Z39" s="337" t="str">
        <f>MID($AH$38,38,1)</f>
        <v/>
      </c>
      <c r="AA39" s="337" t="str">
        <f>MID($AH$38,39,1)</f>
        <v/>
      </c>
      <c r="AB39" s="338" t="str">
        <f>MID($AH$38,40,1)</f>
        <v/>
      </c>
      <c r="AC39" s="330"/>
      <c r="AD39" s="330"/>
      <c r="AE39" s="330"/>
      <c r="AF39" s="330"/>
      <c r="AG39" s="117"/>
      <c r="AH39" s="581"/>
      <c r="AI39" s="582"/>
      <c r="AJ39" s="582"/>
      <c r="AK39" s="582"/>
      <c r="AL39" s="582"/>
      <c r="AM39" s="582"/>
      <c r="AN39" s="582"/>
      <c r="AO39" s="582"/>
      <c r="AP39" s="582"/>
      <c r="AQ39" s="582"/>
      <c r="AR39" s="582"/>
      <c r="AS39" s="582"/>
      <c r="AT39" s="582"/>
      <c r="AU39" s="582"/>
      <c r="AV39" s="582"/>
      <c r="AW39" s="582"/>
      <c r="AX39" s="583"/>
      <c r="AY39" s="330"/>
      <c r="AZ39" s="335"/>
    </row>
    <row r="40" spans="1:93" ht="16" customHeight="1" x14ac:dyDescent="0.2">
      <c r="A40" s="237"/>
      <c r="H40" s="237"/>
      <c r="I40" s="237"/>
      <c r="J40" s="237"/>
      <c r="K40" s="237"/>
      <c r="L40" s="237"/>
      <c r="M40" s="237"/>
      <c r="N40" s="330"/>
      <c r="O40" s="330"/>
      <c r="P40" s="330"/>
      <c r="Q40" s="237"/>
      <c r="R40" s="237"/>
      <c r="S40" s="237"/>
      <c r="T40" s="237"/>
      <c r="U40" s="237"/>
      <c r="V40" s="237"/>
      <c r="W40" s="237"/>
      <c r="X40" s="237"/>
      <c r="Y40" s="237"/>
      <c r="Z40" s="237"/>
      <c r="AA40" s="237"/>
    </row>
    <row r="41" spans="1:93" ht="16" customHeight="1" x14ac:dyDescent="0.2">
      <c r="H41" s="237"/>
      <c r="I41" s="237"/>
      <c r="J41" s="237"/>
      <c r="K41" s="237"/>
      <c r="L41" s="237"/>
      <c r="M41" s="237"/>
      <c r="N41" s="237"/>
      <c r="O41" s="237"/>
      <c r="P41" s="237"/>
      <c r="Q41" s="237"/>
      <c r="R41" s="237"/>
      <c r="S41" s="237"/>
      <c r="T41" s="237"/>
      <c r="U41" s="237"/>
      <c r="V41" s="237"/>
      <c r="W41" s="237"/>
      <c r="X41" s="237"/>
      <c r="Y41" s="237"/>
      <c r="Z41" s="237"/>
      <c r="AA41" s="237"/>
    </row>
    <row r="42" spans="1:93" ht="16" customHeight="1" thickBot="1" x14ac:dyDescent="0.25">
      <c r="H42" s="237"/>
      <c r="I42" s="237"/>
      <c r="J42" s="237"/>
      <c r="K42" s="237"/>
      <c r="L42" s="237"/>
      <c r="M42" s="237"/>
      <c r="N42" s="237"/>
      <c r="O42" s="237"/>
      <c r="P42" s="237"/>
      <c r="Q42" s="237"/>
      <c r="R42" s="237"/>
      <c r="S42" s="237"/>
      <c r="T42" s="237"/>
      <c r="U42" s="237"/>
      <c r="V42" s="237"/>
      <c r="W42" s="237"/>
      <c r="X42" s="237"/>
      <c r="Y42" s="237"/>
      <c r="Z42" s="237"/>
      <c r="AA42" s="237"/>
      <c r="AF42" s="161"/>
      <c r="AG42" s="161"/>
      <c r="AH42" s="161"/>
      <c r="AI42" s="161"/>
      <c r="AJ42" s="161"/>
      <c r="AK42" s="310"/>
      <c r="AL42" s="310"/>
      <c r="AM42" s="161"/>
      <c r="AN42" s="310" t="str">
        <f>LEFT(AN43)</f>
        <v/>
      </c>
      <c r="AO42" s="310" t="str">
        <f>MID(AN43,2,1)</f>
        <v/>
      </c>
      <c r="AP42" s="161"/>
      <c r="AQ42" s="161"/>
      <c r="AR42" s="311"/>
      <c r="AS42" s="161"/>
      <c r="AT42" s="161"/>
      <c r="AU42" s="161"/>
      <c r="AV42" s="161"/>
      <c r="AW42" s="161"/>
      <c r="AX42" s="161"/>
    </row>
    <row r="43" spans="1:93" ht="16" customHeight="1" thickBot="1" x14ac:dyDescent="0.25">
      <c r="A43" s="312" t="s">
        <v>147</v>
      </c>
      <c r="C43" s="313"/>
      <c r="D43" s="769" t="s">
        <v>7</v>
      </c>
      <c r="E43" s="769"/>
      <c r="F43" s="769"/>
      <c r="G43" s="769"/>
      <c r="H43" s="314"/>
      <c r="I43" s="315" t="str">
        <f>LEFT(AH43)</f>
        <v/>
      </c>
      <c r="J43" s="316" t="str">
        <f>MID(AH43,2,1)</f>
        <v/>
      </c>
      <c r="K43" s="239"/>
      <c r="L43" s="239"/>
      <c r="M43" s="239"/>
      <c r="N43" s="770" t="s">
        <v>34</v>
      </c>
      <c r="O43" s="769"/>
      <c r="P43" s="769"/>
      <c r="Q43" s="771"/>
      <c r="R43" s="317" t="str">
        <f>LEFT(AN43)</f>
        <v/>
      </c>
      <c r="S43" s="339" t="s">
        <v>25</v>
      </c>
      <c r="T43" s="306" t="str">
        <f>LEFT(AQ43)</f>
        <v/>
      </c>
      <c r="U43" s="308" t="str">
        <f>MID(AQ43,2,1)</f>
        <v/>
      </c>
      <c r="V43" s="239" t="s">
        <v>33</v>
      </c>
      <c r="W43" s="306" t="str">
        <f>LEFT(AS43)</f>
        <v/>
      </c>
      <c r="X43" s="308" t="str">
        <f>MID(AS43,2,1)</f>
        <v/>
      </c>
      <c r="Y43" s="239" t="s">
        <v>11</v>
      </c>
      <c r="Z43" s="306" t="str">
        <f>LEFT(AU43)</f>
        <v/>
      </c>
      <c r="AA43" s="308" t="str">
        <f>MID(AU43,2,1)</f>
        <v/>
      </c>
      <c r="AB43" s="239" t="s">
        <v>12</v>
      </c>
      <c r="AF43" s="161"/>
      <c r="AG43" s="117" t="s">
        <v>294</v>
      </c>
      <c r="AH43" s="772"/>
      <c r="AI43" s="773"/>
      <c r="AJ43" s="774"/>
      <c r="AK43" s="161"/>
      <c r="AL43" s="117"/>
      <c r="AM43" s="320" t="s">
        <v>297</v>
      </c>
      <c r="AN43" s="551"/>
      <c r="AO43" s="552"/>
      <c r="AP43" s="180" t="s">
        <v>25</v>
      </c>
      <c r="AQ43" s="177"/>
      <c r="AR43" s="174" t="s">
        <v>33</v>
      </c>
      <c r="AS43" s="177"/>
      <c r="AT43" s="174" t="s">
        <v>11</v>
      </c>
      <c r="AU43" s="177"/>
      <c r="AV43" s="161" t="s">
        <v>12</v>
      </c>
      <c r="AW43" s="311" t="s">
        <v>295</v>
      </c>
      <c r="AX43" s="161"/>
    </row>
    <row r="44" spans="1:93" ht="16" customHeight="1" thickBot="1" x14ac:dyDescent="0.25">
      <c r="C44" s="313"/>
      <c r="D44" s="769" t="s">
        <v>27</v>
      </c>
      <c r="E44" s="769"/>
      <c r="F44" s="769"/>
      <c r="G44" s="769"/>
      <c r="H44" s="314"/>
      <c r="I44" s="306" t="str">
        <f t="shared" ref="I44:AB44" si="6">BB44</f>
        <v/>
      </c>
      <c r="J44" s="307" t="str">
        <f t="shared" si="6"/>
        <v/>
      </c>
      <c r="K44" s="307" t="str">
        <f t="shared" si="6"/>
        <v/>
      </c>
      <c r="L44" s="307" t="str">
        <f t="shared" si="6"/>
        <v/>
      </c>
      <c r="M44" s="307" t="str">
        <f t="shared" si="6"/>
        <v/>
      </c>
      <c r="N44" s="307" t="str">
        <f t="shared" si="6"/>
        <v/>
      </c>
      <c r="O44" s="307" t="str">
        <f t="shared" si="6"/>
        <v/>
      </c>
      <c r="P44" s="307" t="str">
        <f t="shared" si="6"/>
        <v/>
      </c>
      <c r="Q44" s="307" t="str">
        <f t="shared" si="6"/>
        <v/>
      </c>
      <c r="R44" s="307" t="str">
        <f t="shared" si="6"/>
        <v/>
      </c>
      <c r="S44" s="307" t="str">
        <f t="shared" si="6"/>
        <v/>
      </c>
      <c r="T44" s="307" t="str">
        <f t="shared" si="6"/>
        <v/>
      </c>
      <c r="U44" s="307" t="str">
        <f t="shared" si="6"/>
        <v/>
      </c>
      <c r="V44" s="307" t="str">
        <f t="shared" si="6"/>
        <v/>
      </c>
      <c r="W44" s="307" t="str">
        <f t="shared" si="6"/>
        <v/>
      </c>
      <c r="X44" s="307" t="str">
        <f t="shared" si="6"/>
        <v/>
      </c>
      <c r="Y44" s="307" t="str">
        <f t="shared" si="6"/>
        <v/>
      </c>
      <c r="Z44" s="307" t="str">
        <f t="shared" si="6"/>
        <v/>
      </c>
      <c r="AA44" s="307" t="str">
        <f t="shared" si="6"/>
        <v/>
      </c>
      <c r="AB44" s="308" t="str">
        <f t="shared" si="6"/>
        <v/>
      </c>
      <c r="AF44" s="161"/>
      <c r="AG44" s="117" t="s">
        <v>27</v>
      </c>
      <c r="AH44" s="772"/>
      <c r="AI44" s="773"/>
      <c r="AJ44" s="773"/>
      <c r="AK44" s="773"/>
      <c r="AL44" s="773"/>
      <c r="AM44" s="773"/>
      <c r="AN44" s="773"/>
      <c r="AO44" s="773"/>
      <c r="AP44" s="773"/>
      <c r="AQ44" s="773"/>
      <c r="AR44" s="773"/>
      <c r="AS44" s="773"/>
      <c r="AT44" s="773"/>
      <c r="AU44" s="773"/>
      <c r="AV44" s="773"/>
      <c r="AW44" s="773"/>
      <c r="AX44" s="774"/>
      <c r="AY44" s="321" t="s">
        <v>193</v>
      </c>
      <c r="AZ44" s="322" t="str">
        <f>ASC(AH44)</f>
        <v/>
      </c>
      <c r="BA44" s="322" t="str">
        <f>SUBSTITUTE(SUBSTITUTE(SUBSTITUTE(SUBSTITUTE(SUBSTITUTE(SUBSTITUTE(SUBSTITUTE(SUBSTITUTE(SUBSTITUTE(SUBSTITUTE(SUBSTITUTE(SUBSTITUTE(SUBSTITUTE(SUBSTITUTE(SUBSTITUTE(SUBSTITUTE(SUBSTITUTE(SUBSTITUTE(SUBSTITUTE(SUBSTITUTE(SUBSTITUTE(SUBSTITUTE(SUBSTITUTE(SUBSTITUTE(SUBSTITUTE(AZ44,"が","か゛"),"ぎ","き゛"),"ぐ","く゛"),"げ","け゛"),"ご","こ゛"),"ざ","さ゛"),"じ","し゛"),"ず","す゛"),"ぜ","せ゛"),"ぞ","そ゛"),"だ","た゛"),"ぢ","ち゛"),"づ","つ゛"),"で","て゛"),"ど","と゛"),"ば","は゛"),"び","ひ゛"),"ぶ","ふ゛"),"べ","へ゛"),"ぼ","ほ゛"),"ぱ","は゜"),"ぴ","ひ゜"),"ぷ","ふ゜"),"ぺ","へ゜"),"ぽ","ほ゜")</f>
        <v/>
      </c>
      <c r="BB44" s="322" t="str">
        <f>DBCS(MID($BA44,COLUMNS($BB44:BB44),1))</f>
        <v/>
      </c>
      <c r="BC44" s="322" t="str">
        <f>DBCS(MID($BA44,COLUMNS($BB44:BC44),1))</f>
        <v/>
      </c>
      <c r="BD44" s="322" t="str">
        <f>DBCS(MID($BA44,COLUMNS($BB44:BD44),1))</f>
        <v/>
      </c>
      <c r="BE44" s="322" t="str">
        <f>DBCS(MID($BA44,COLUMNS($BB44:BE44),1))</f>
        <v/>
      </c>
      <c r="BF44" s="322" t="str">
        <f>DBCS(MID($BA44,COLUMNS($BB44:BF44),1))</f>
        <v/>
      </c>
      <c r="BG44" s="322" t="str">
        <f>DBCS(MID($BA44,COLUMNS($BB44:BG44),1))</f>
        <v/>
      </c>
      <c r="BH44" s="322" t="str">
        <f>DBCS(MID($BA44,COLUMNS($BB44:BH44),1))</f>
        <v/>
      </c>
      <c r="BI44" s="322" t="str">
        <f>DBCS(MID($BA44,COLUMNS($BB44:BI44),1))</f>
        <v/>
      </c>
      <c r="BJ44" s="322" t="str">
        <f>DBCS(MID($BA44,COLUMNS($BB44:BJ44),1))</f>
        <v/>
      </c>
      <c r="BK44" s="322" t="str">
        <f>DBCS(MID($BA44,COLUMNS($BB44:BK44),1))</f>
        <v/>
      </c>
      <c r="BL44" s="322" t="str">
        <f>DBCS(MID($BA44,COLUMNS($BB44:BL44),1))</f>
        <v/>
      </c>
      <c r="BM44" s="322" t="str">
        <f>DBCS(MID($BA44,COLUMNS($BB44:BM44),1))</f>
        <v/>
      </c>
      <c r="BN44" s="322" t="str">
        <f>DBCS(MID($BA44,COLUMNS($BB44:BN44),1))</f>
        <v/>
      </c>
      <c r="BO44" s="322" t="str">
        <f>DBCS(MID($BA44,COLUMNS($BB44:BO44),1))</f>
        <v/>
      </c>
      <c r="BP44" s="322" t="str">
        <f>DBCS(MID($BA44,COLUMNS($BB44:BP44),1))</f>
        <v/>
      </c>
      <c r="BQ44" s="322" t="str">
        <f>DBCS(MID($BA44,COLUMNS($BB44:BQ44),1))</f>
        <v/>
      </c>
      <c r="BR44" s="322" t="str">
        <f>DBCS(MID($BA44,COLUMNS($BB44:BR44),1))</f>
        <v/>
      </c>
      <c r="BS44" s="322" t="str">
        <f>DBCS(MID($BA44,COLUMNS($BB44:BS44),1))</f>
        <v/>
      </c>
      <c r="BT44" s="322" t="str">
        <f>DBCS(MID($BA44,COLUMNS($BB44:BT44),1))</f>
        <v/>
      </c>
      <c r="BU44" s="322" t="str">
        <f>DBCS(MID($BA44,COLUMNS($BB44:BU44),1))</f>
        <v/>
      </c>
      <c r="BV44" s="322" t="str">
        <f>DBCS(MID($BA44,COLUMNS($BB44:BV44),1))</f>
        <v/>
      </c>
      <c r="BW44" s="322" t="str">
        <f>DBCS(MID($BA44,COLUMNS($BB44:BW44),1))</f>
        <v/>
      </c>
      <c r="BX44" s="322" t="str">
        <f>DBCS(MID($BA44,COLUMNS($BB44:BX44),1))</f>
        <v/>
      </c>
      <c r="BY44" s="322" t="str">
        <f>DBCS(MID($BA44,COLUMNS($BB44:BY44),1))</f>
        <v/>
      </c>
      <c r="BZ44" s="322" t="str">
        <f>DBCS(MID($BA44,COLUMNS($BB44:BZ44),1))</f>
        <v/>
      </c>
      <c r="CA44" s="322" t="str">
        <f>DBCS(MID($BA44,COLUMNS($BB44:CA44),1))</f>
        <v/>
      </c>
      <c r="CB44" s="322" t="str">
        <f>DBCS(MID($BA44,COLUMNS($BB44:CB44),1))</f>
        <v/>
      </c>
      <c r="CC44" s="322" t="str">
        <f>DBCS(MID($BA44,COLUMNS($BB44:CC44),1))</f>
        <v/>
      </c>
      <c r="CD44" s="322" t="str">
        <f>DBCS(MID($BA44,COLUMNS($BB44:CD44),1))</f>
        <v/>
      </c>
      <c r="CE44" s="322" t="str">
        <f>DBCS(MID($BA44,COLUMNS($BB44:CE44),1))</f>
        <v/>
      </c>
      <c r="CF44" s="322" t="str">
        <f>DBCS(MID($BA44,COLUMNS($BB44:CF44),1))</f>
        <v/>
      </c>
      <c r="CG44" s="322" t="str">
        <f>DBCS(MID($BA44,COLUMNS($BB44:CG44),1))</f>
        <v/>
      </c>
      <c r="CH44" s="322" t="str">
        <f>DBCS(MID($BA44,COLUMNS($BB44:CH44),1))</f>
        <v/>
      </c>
      <c r="CI44" s="322" t="str">
        <f>DBCS(MID($BA44,COLUMNS($BB44:CI44),1))</f>
        <v/>
      </c>
      <c r="CJ44" s="322" t="str">
        <f>DBCS(MID($BA44,COLUMNS($BB44:CJ44),1))</f>
        <v/>
      </c>
      <c r="CK44" s="322" t="str">
        <f>DBCS(MID($BA44,COLUMNS($BB44:CK44),1))</f>
        <v/>
      </c>
      <c r="CL44" s="322" t="str">
        <f>DBCS(MID($BA44,COLUMNS($BB44:CL44),1))</f>
        <v/>
      </c>
      <c r="CM44" s="322" t="str">
        <f>DBCS(MID($BA44,COLUMNS($BB44:CM44),1))</f>
        <v/>
      </c>
      <c r="CN44" s="322" t="str">
        <f>DBCS(MID($BA44,COLUMNS($BB44:CN44),1))</f>
        <v/>
      </c>
      <c r="CO44" s="322" t="str">
        <f>DBCS(MID($BA44,COLUMNS($BB44:CO44),1))</f>
        <v/>
      </c>
    </row>
    <row r="45" spans="1:93" ht="16" customHeight="1" thickBot="1" x14ac:dyDescent="0.25">
      <c r="C45" s="313"/>
      <c r="D45" s="769" t="s">
        <v>3</v>
      </c>
      <c r="E45" s="769"/>
      <c r="F45" s="769"/>
      <c r="G45" s="769"/>
      <c r="H45" s="314"/>
      <c r="I45" s="306" t="str">
        <f>LEFT($AH$45,1)</f>
        <v/>
      </c>
      <c r="J45" s="307" t="str">
        <f>MID($AH$45,2,1)</f>
        <v/>
      </c>
      <c r="K45" s="307" t="str">
        <f>MID($AH$45,3,1)</f>
        <v/>
      </c>
      <c r="L45" s="307" t="str">
        <f>MID($AH$45,4,1)</f>
        <v/>
      </c>
      <c r="M45" s="307" t="str">
        <f>MID($AH$45,5,1)</f>
        <v/>
      </c>
      <c r="N45" s="307" t="str">
        <f>MID($AH$45,6,1)</f>
        <v/>
      </c>
      <c r="O45" s="307" t="str">
        <f>MID($AH$45,7,1)</f>
        <v/>
      </c>
      <c r="P45" s="307" t="str">
        <f>MID($AH$45,8,1)</f>
        <v/>
      </c>
      <c r="Q45" s="307" t="str">
        <f>MID($AH$45,9,1)</f>
        <v/>
      </c>
      <c r="R45" s="307" t="str">
        <f>MID($AH$45,10,1)</f>
        <v/>
      </c>
      <c r="S45" s="307" t="str">
        <f>MID($AH$45,11,1)</f>
        <v/>
      </c>
      <c r="T45" s="307" t="str">
        <f>MID($AH$45,12,1)</f>
        <v/>
      </c>
      <c r="U45" s="307" t="str">
        <f>MID($AH$45,13,1)</f>
        <v/>
      </c>
      <c r="V45" s="307" t="str">
        <f>MID($AH$45,14,1)</f>
        <v/>
      </c>
      <c r="W45" s="307" t="str">
        <f>MID($AH$45,15,1)</f>
        <v/>
      </c>
      <c r="X45" s="307" t="str">
        <f>MID($AH$45,16,1)</f>
        <v/>
      </c>
      <c r="Y45" s="307" t="str">
        <f>MID($AH$45,17,1)</f>
        <v/>
      </c>
      <c r="Z45" s="307" t="str">
        <f>MID($AH$45,18,1)</f>
        <v/>
      </c>
      <c r="AA45" s="307" t="str">
        <f>MID($AH$45,19,1)</f>
        <v/>
      </c>
      <c r="AB45" s="308" t="str">
        <f>MID($AH$45,20,1)</f>
        <v/>
      </c>
      <c r="AC45" s="648" t="s">
        <v>9</v>
      </c>
      <c r="AD45" s="648"/>
      <c r="AE45" s="648"/>
      <c r="AF45" s="161"/>
      <c r="AG45" s="117" t="s">
        <v>3</v>
      </c>
      <c r="AH45" s="772"/>
      <c r="AI45" s="773"/>
      <c r="AJ45" s="773"/>
      <c r="AK45" s="773"/>
      <c r="AL45" s="773"/>
      <c r="AM45" s="773"/>
      <c r="AN45" s="773"/>
      <c r="AO45" s="773"/>
      <c r="AP45" s="773"/>
      <c r="AQ45" s="773"/>
      <c r="AR45" s="773"/>
      <c r="AS45" s="773"/>
      <c r="AT45" s="773"/>
      <c r="AU45" s="773"/>
      <c r="AV45" s="773"/>
      <c r="AW45" s="773"/>
      <c r="AX45" s="774"/>
      <c r="AY45" s="321" t="s">
        <v>193</v>
      </c>
      <c r="AZ45" s="309"/>
    </row>
    <row r="46" spans="1:93" ht="16" customHeight="1" thickBot="1" x14ac:dyDescent="0.25">
      <c r="C46" s="313"/>
      <c r="D46" s="769" t="s">
        <v>8</v>
      </c>
      <c r="E46" s="769"/>
      <c r="F46" s="769"/>
      <c r="G46" s="769"/>
      <c r="H46" s="314"/>
      <c r="I46" s="317" t="str">
        <f>LEFT(AH46)</f>
        <v/>
      </c>
      <c r="J46" s="339" t="s">
        <v>25</v>
      </c>
      <c r="K46" s="306" t="str">
        <f>LEFT(AK46)</f>
        <v/>
      </c>
      <c r="L46" s="308" t="str">
        <f>MID(AK46,2,1)</f>
        <v/>
      </c>
      <c r="M46" s="239" t="s">
        <v>33</v>
      </c>
      <c r="N46" s="306" t="str">
        <f>LEFT(AM46)</f>
        <v/>
      </c>
      <c r="O46" s="308" t="str">
        <f>MID(AM46,2,1)</f>
        <v/>
      </c>
      <c r="P46" s="239" t="s">
        <v>11</v>
      </c>
      <c r="Q46" s="306" t="str">
        <f>LEFT(AO46)</f>
        <v/>
      </c>
      <c r="R46" s="308" t="str">
        <f>MID(AO46,2,1)</f>
        <v/>
      </c>
      <c r="S46" s="239" t="s">
        <v>12</v>
      </c>
      <c r="T46" s="239"/>
      <c r="U46" s="239"/>
      <c r="V46" s="239"/>
      <c r="W46" s="239"/>
      <c r="X46" s="239"/>
      <c r="Y46" s="239"/>
      <c r="Z46" s="239"/>
      <c r="AA46" s="239"/>
      <c r="AB46" s="239"/>
      <c r="AD46" s="323" t="s">
        <v>18</v>
      </c>
      <c r="AF46" s="161"/>
      <c r="AG46" s="117" t="s">
        <v>8</v>
      </c>
      <c r="AH46" s="551"/>
      <c r="AI46" s="552"/>
      <c r="AJ46" s="180" t="s">
        <v>25</v>
      </c>
      <c r="AK46" s="177"/>
      <c r="AL46" s="174" t="s">
        <v>33</v>
      </c>
      <c r="AM46" s="177"/>
      <c r="AN46" s="174" t="s">
        <v>11</v>
      </c>
      <c r="AO46" s="177"/>
      <c r="AP46" s="161" t="s">
        <v>12</v>
      </c>
      <c r="AQ46" s="324" t="str">
        <f>LEFT(AH47)</f>
        <v/>
      </c>
      <c r="AR46" s="324" t="str">
        <f>MID(AH47,2,1)</f>
        <v/>
      </c>
      <c r="AS46" s="324" t="str">
        <f>MID(AH47,3,1)</f>
        <v/>
      </c>
      <c r="AT46" s="324" t="str">
        <f>MID(AH47,4,1)</f>
        <v/>
      </c>
      <c r="AU46" s="324" t="str">
        <f>MID(AH47,5,1)</f>
        <v/>
      </c>
      <c r="AV46" s="324" t="str">
        <f>MID(AH47,6,1)</f>
        <v/>
      </c>
      <c r="AW46" s="310" t="str">
        <f>AO47&amp;AT47&amp;AY47</f>
        <v/>
      </c>
      <c r="AX46" s="161"/>
    </row>
    <row r="47" spans="1:93" ht="16" customHeight="1" thickBot="1" x14ac:dyDescent="0.25">
      <c r="C47" s="776" t="s">
        <v>32</v>
      </c>
      <c r="D47" s="777"/>
      <c r="E47" s="777"/>
      <c r="F47" s="777"/>
      <c r="G47" s="777"/>
      <c r="H47" s="778"/>
      <c r="I47" s="315" t="str">
        <f t="shared" ref="I47:N47" si="7">AQ46</f>
        <v/>
      </c>
      <c r="J47" s="325" t="str">
        <f t="shared" si="7"/>
        <v/>
      </c>
      <c r="K47" s="325" t="str">
        <f t="shared" si="7"/>
        <v/>
      </c>
      <c r="L47" s="325" t="str">
        <f t="shared" si="7"/>
        <v/>
      </c>
      <c r="M47" s="307" t="str">
        <f t="shared" si="7"/>
        <v/>
      </c>
      <c r="N47" s="326" t="str">
        <f t="shared" si="7"/>
        <v/>
      </c>
      <c r="O47" s="779" t="str">
        <f>IF(AO47="","",AO47)</f>
        <v/>
      </c>
      <c r="P47" s="780"/>
      <c r="Q47" s="780"/>
      <c r="R47" s="793" t="str">
        <f>IF(AO47="","都道府県","")</f>
        <v>都道府県</v>
      </c>
      <c r="S47" s="794"/>
      <c r="T47" s="794"/>
      <c r="U47" s="779" t="str">
        <f>IF(AT47="","",AT47)</f>
        <v/>
      </c>
      <c r="V47" s="780"/>
      <c r="W47" s="780"/>
      <c r="X47" s="793" t="str">
        <f>IF(AT47="","市郡区","")</f>
        <v>市郡区</v>
      </c>
      <c r="Y47" s="794"/>
      <c r="Z47" s="779" t="str">
        <f>IF(AY47="","",AY47)</f>
        <v/>
      </c>
      <c r="AA47" s="780"/>
      <c r="AB47" s="780"/>
      <c r="AC47" s="789" t="str">
        <f>IF(AY47="","区町村","")</f>
        <v>区町村</v>
      </c>
      <c r="AD47" s="790"/>
      <c r="AE47" s="93"/>
      <c r="AF47" s="161"/>
      <c r="AG47" s="328" t="s">
        <v>298</v>
      </c>
      <c r="AH47" s="791" t="str">
        <f>IF(AND(AO47="",AT47="",AY47),"",VLOOKUP(AW46,[1]コード２!$A$2:$E$1897,2,FALSE))</f>
        <v/>
      </c>
      <c r="AI47" s="792"/>
      <c r="AJ47" s="329" t="s">
        <v>545</v>
      </c>
      <c r="AK47" s="329"/>
      <c r="AL47" s="330"/>
      <c r="AM47" s="117"/>
      <c r="AN47" s="331" t="s">
        <v>15</v>
      </c>
      <c r="AO47" s="556"/>
      <c r="AP47" s="557"/>
      <c r="AQ47" s="558"/>
      <c r="AR47" s="600" t="s">
        <v>16</v>
      </c>
      <c r="AS47" s="601"/>
      <c r="AT47" s="597"/>
      <c r="AU47" s="598"/>
      <c r="AV47" s="599"/>
      <c r="AW47" s="332"/>
      <c r="AX47" s="236" t="s">
        <v>299</v>
      </c>
      <c r="AY47" s="587"/>
      <c r="AZ47" s="588"/>
    </row>
    <row r="48" spans="1:93" ht="16" customHeight="1" x14ac:dyDescent="0.2">
      <c r="C48" s="783"/>
      <c r="D48" s="785" t="s">
        <v>31</v>
      </c>
      <c r="E48" s="785"/>
      <c r="F48" s="785"/>
      <c r="G48" s="785"/>
      <c r="H48" s="787"/>
      <c r="I48" s="315" t="str">
        <f>LEFT(AH48)</f>
        <v/>
      </c>
      <c r="J48" s="333" t="str">
        <f>MID($AH$48,2,1)</f>
        <v/>
      </c>
      <c r="K48" s="333" t="str">
        <f>MID($AH$48,3,1)</f>
        <v/>
      </c>
      <c r="L48" s="333" t="str">
        <f>MID($AH$48,4,1)</f>
        <v/>
      </c>
      <c r="M48" s="333" t="str">
        <f>MID($AH$48,5,1)</f>
        <v/>
      </c>
      <c r="N48" s="333" t="str">
        <f>MID($AH$48,6,1)</f>
        <v/>
      </c>
      <c r="O48" s="333" t="str">
        <f>MID($AH$48,7,1)</f>
        <v/>
      </c>
      <c r="P48" s="333" t="str">
        <f>MID($AH$48,8,1)</f>
        <v/>
      </c>
      <c r="Q48" s="333" t="str">
        <f>MID($AH$48,9,1)</f>
        <v/>
      </c>
      <c r="R48" s="333" t="str">
        <f>MID($AH$48,10,1)</f>
        <v/>
      </c>
      <c r="S48" s="333" t="str">
        <f>MID($AH$48,11,1)</f>
        <v/>
      </c>
      <c r="T48" s="333" t="str">
        <f>MID($AH$48,12,1)</f>
        <v/>
      </c>
      <c r="U48" s="333" t="str">
        <f>MID($AH$48,13,1)</f>
        <v/>
      </c>
      <c r="V48" s="333" t="str">
        <f>MID($AH$48,14,1)</f>
        <v/>
      </c>
      <c r="W48" s="333" t="str">
        <f>MID($AH$48,15,1)</f>
        <v/>
      </c>
      <c r="X48" s="333" t="str">
        <f>MID($AH$48,16,1)</f>
        <v/>
      </c>
      <c r="Y48" s="333" t="str">
        <f>MID($AH$48,17,1)</f>
        <v/>
      </c>
      <c r="Z48" s="333" t="str">
        <f>MID($AH$48,18,1)</f>
        <v/>
      </c>
      <c r="AA48" s="333" t="str">
        <f>MID($AH$48,19,1)</f>
        <v/>
      </c>
      <c r="AB48" s="334" t="str">
        <f>MID($AH$48,20,1)</f>
        <v/>
      </c>
      <c r="AC48" s="330"/>
      <c r="AD48" s="330"/>
      <c r="AE48" s="330"/>
      <c r="AF48" s="330"/>
      <c r="AG48" s="117" t="s">
        <v>31</v>
      </c>
      <c r="AH48" s="578"/>
      <c r="AI48" s="579"/>
      <c r="AJ48" s="579"/>
      <c r="AK48" s="579"/>
      <c r="AL48" s="579"/>
      <c r="AM48" s="579"/>
      <c r="AN48" s="579"/>
      <c r="AO48" s="579"/>
      <c r="AP48" s="579"/>
      <c r="AQ48" s="579"/>
      <c r="AR48" s="579"/>
      <c r="AS48" s="579"/>
      <c r="AT48" s="579"/>
      <c r="AU48" s="579"/>
      <c r="AV48" s="579"/>
      <c r="AW48" s="579"/>
      <c r="AX48" s="580"/>
      <c r="AY48" s="309" t="s">
        <v>193</v>
      </c>
      <c r="AZ48" s="335"/>
    </row>
    <row r="49" spans="1:93" ht="16" customHeight="1" thickBot="1" x14ac:dyDescent="0.25">
      <c r="C49" s="784"/>
      <c r="D49" s="786"/>
      <c r="E49" s="786"/>
      <c r="F49" s="786"/>
      <c r="G49" s="786"/>
      <c r="H49" s="788"/>
      <c r="I49" s="336" t="str">
        <f>MID($AH$48,21,1)</f>
        <v/>
      </c>
      <c r="J49" s="337" t="str">
        <f>MID($AH$48,22,1)</f>
        <v/>
      </c>
      <c r="K49" s="337" t="str">
        <f>MID($AH$48,23,1)</f>
        <v/>
      </c>
      <c r="L49" s="337" t="str">
        <f>MID($AH$48,24,1)</f>
        <v/>
      </c>
      <c r="M49" s="337" t="str">
        <f>MID($AH$48,25,1)</f>
        <v/>
      </c>
      <c r="N49" s="337" t="str">
        <f>MID($AH$48,26,1)</f>
        <v/>
      </c>
      <c r="O49" s="337" t="str">
        <f>MID($AH$48,27,1)</f>
        <v/>
      </c>
      <c r="P49" s="337" t="str">
        <f>MID($AH$48,28,1)</f>
        <v/>
      </c>
      <c r="Q49" s="337" t="str">
        <f>MID($AH$48,29,1)</f>
        <v/>
      </c>
      <c r="R49" s="337" t="str">
        <f>MID($AH$48,30,1)</f>
        <v/>
      </c>
      <c r="S49" s="337" t="str">
        <f>MID($AH$48,31,1)</f>
        <v/>
      </c>
      <c r="T49" s="337" t="str">
        <f>MID($AH$48,32,1)</f>
        <v/>
      </c>
      <c r="U49" s="337" t="str">
        <f>MID($AH$48,33,1)</f>
        <v/>
      </c>
      <c r="V49" s="337" t="str">
        <f>MID($AH$48,34,1)</f>
        <v/>
      </c>
      <c r="W49" s="337" t="str">
        <f>MID($AH$48,35,1)</f>
        <v/>
      </c>
      <c r="X49" s="337" t="str">
        <f>MID($AH$48,36,1)</f>
        <v/>
      </c>
      <c r="Y49" s="337" t="str">
        <f>MID($AH$48,37,1)</f>
        <v/>
      </c>
      <c r="Z49" s="337" t="str">
        <f>MID($AH$48,38,1)</f>
        <v/>
      </c>
      <c r="AA49" s="337" t="str">
        <f>MID($AH$48,39,1)</f>
        <v/>
      </c>
      <c r="AB49" s="338" t="str">
        <f>MID($AH$48,40,1)</f>
        <v/>
      </c>
      <c r="AC49" s="330"/>
      <c r="AD49" s="330"/>
      <c r="AE49" s="330"/>
      <c r="AF49" s="330"/>
      <c r="AG49" s="117"/>
      <c r="AH49" s="581"/>
      <c r="AI49" s="582"/>
      <c r="AJ49" s="582"/>
      <c r="AK49" s="582"/>
      <c r="AL49" s="582"/>
      <c r="AM49" s="582"/>
      <c r="AN49" s="582"/>
      <c r="AO49" s="582"/>
      <c r="AP49" s="582"/>
      <c r="AQ49" s="582"/>
      <c r="AR49" s="582"/>
      <c r="AS49" s="582"/>
      <c r="AT49" s="582"/>
      <c r="AU49" s="582"/>
      <c r="AV49" s="582"/>
      <c r="AW49" s="582"/>
      <c r="AX49" s="583"/>
      <c r="AY49" s="330"/>
      <c r="AZ49" s="335"/>
    </row>
    <row r="51" spans="1:93" ht="16" customHeight="1" x14ac:dyDescent="0.2">
      <c r="A51" s="237"/>
      <c r="H51" s="237"/>
      <c r="I51" s="237"/>
      <c r="J51" s="237"/>
      <c r="K51" s="237"/>
      <c r="L51" s="237"/>
      <c r="M51" s="330"/>
      <c r="N51" s="330"/>
      <c r="O51" s="330"/>
      <c r="P51" s="330"/>
      <c r="Q51" s="330"/>
      <c r="R51" s="330"/>
      <c r="S51" s="330"/>
      <c r="T51" s="330"/>
      <c r="U51" s="330"/>
      <c r="V51" s="330"/>
      <c r="W51" s="330"/>
      <c r="X51" s="330"/>
      <c r="Y51" s="330"/>
      <c r="Z51" s="330"/>
      <c r="AA51" s="330"/>
    </row>
    <row r="52" spans="1:93" ht="16" customHeight="1" x14ac:dyDescent="0.2">
      <c r="H52" s="237"/>
      <c r="I52" s="237"/>
      <c r="J52" s="237"/>
      <c r="K52" s="237"/>
      <c r="L52" s="237"/>
      <c r="M52" s="237"/>
      <c r="N52" s="237"/>
      <c r="O52" s="237"/>
      <c r="P52" s="237"/>
      <c r="Q52" s="237"/>
      <c r="R52" s="237"/>
      <c r="S52" s="237"/>
      <c r="T52" s="237"/>
      <c r="U52" s="237"/>
      <c r="V52" s="237"/>
      <c r="W52" s="237"/>
      <c r="X52" s="237"/>
      <c r="Y52" s="237"/>
      <c r="Z52" s="237"/>
      <c r="AA52" s="237"/>
    </row>
    <row r="53" spans="1:93" ht="16" customHeight="1" x14ac:dyDescent="0.2">
      <c r="A53" s="648" t="s">
        <v>13</v>
      </c>
      <c r="B53" s="648"/>
      <c r="C53" s="648"/>
      <c r="D53" s="648"/>
      <c r="E53" s="648"/>
      <c r="F53" s="648"/>
      <c r="G53" s="648"/>
      <c r="H53" s="648"/>
      <c r="I53" s="648"/>
      <c r="J53" s="648"/>
      <c r="K53" s="648"/>
      <c r="L53" s="648"/>
      <c r="M53" s="648"/>
      <c r="N53" s="648"/>
      <c r="O53" s="648"/>
      <c r="P53" s="648"/>
      <c r="Q53" s="648"/>
      <c r="R53" s="648"/>
      <c r="S53" s="648"/>
      <c r="T53" s="648"/>
      <c r="U53" s="648"/>
      <c r="V53" s="648"/>
      <c r="W53" s="648"/>
      <c r="X53" s="648"/>
      <c r="Y53" s="648"/>
      <c r="Z53" s="648"/>
      <c r="AA53" s="648"/>
      <c r="AB53" s="648"/>
      <c r="AC53" s="648"/>
      <c r="AD53" s="648"/>
      <c r="AE53" s="648"/>
      <c r="AF53" s="239"/>
    </row>
    <row r="54" spans="1:93" ht="16" customHeight="1" x14ac:dyDescent="0.2">
      <c r="A54" s="239"/>
      <c r="B54" s="239"/>
      <c r="C54" s="239"/>
      <c r="D54" s="239"/>
      <c r="E54" s="239"/>
      <c r="F54" s="239"/>
      <c r="G54" s="239"/>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row>
    <row r="55" spans="1:93" ht="16" customHeight="1" x14ac:dyDescent="0.2">
      <c r="AB55" s="300" t="s">
        <v>30</v>
      </c>
      <c r="AC55" s="301" t="s">
        <v>29</v>
      </c>
      <c r="AD55" s="302" t="s">
        <v>28</v>
      </c>
    </row>
    <row r="56" spans="1:93" ht="16" customHeight="1" thickBot="1" x14ac:dyDescent="0.25">
      <c r="A56" s="239"/>
      <c r="B56" s="239"/>
      <c r="C56" s="239"/>
      <c r="D56" s="239"/>
      <c r="E56" s="239"/>
      <c r="F56" s="239"/>
      <c r="G56" s="239"/>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row>
    <row r="57" spans="1:93" ht="16" customHeight="1" thickBot="1" x14ac:dyDescent="0.25">
      <c r="B57" s="340"/>
      <c r="C57" s="770" t="s">
        <v>148</v>
      </c>
      <c r="D57" s="769"/>
      <c r="E57" s="769"/>
      <c r="F57" s="769"/>
      <c r="G57" s="769"/>
      <c r="H57" s="769"/>
      <c r="I57" s="769"/>
      <c r="J57" s="769"/>
      <c r="K57" s="769"/>
      <c r="L57" s="769"/>
      <c r="M57" s="769"/>
      <c r="N57" s="769"/>
      <c r="O57" s="769"/>
      <c r="P57" s="769"/>
      <c r="Q57" s="769"/>
      <c r="R57" s="769"/>
      <c r="S57" s="769"/>
      <c r="T57" s="769"/>
      <c r="U57" s="769"/>
      <c r="V57" s="769"/>
      <c r="W57" s="769"/>
      <c r="X57" s="769"/>
      <c r="Y57" s="769"/>
      <c r="Z57" s="769"/>
      <c r="AA57" s="769"/>
      <c r="AB57" s="769"/>
      <c r="AC57" s="769"/>
      <c r="AD57" s="771"/>
    </row>
    <row r="58" spans="1:93" ht="16" customHeight="1" x14ac:dyDescent="0.2">
      <c r="AB58" s="237"/>
      <c r="AC58" s="237"/>
      <c r="AD58" s="237"/>
    </row>
    <row r="59" spans="1:93" ht="16" customHeight="1" thickBot="1" x14ac:dyDescent="0.25">
      <c r="D59" s="775" t="s">
        <v>5</v>
      </c>
      <c r="E59" s="775"/>
      <c r="F59" s="775"/>
      <c r="G59" s="775"/>
      <c r="K59" s="646" t="s">
        <v>6</v>
      </c>
      <c r="L59" s="646"/>
      <c r="M59" s="646"/>
      <c r="N59" s="646"/>
      <c r="O59" s="646"/>
      <c r="P59" s="646"/>
      <c r="Q59" s="646"/>
      <c r="R59" s="646"/>
    </row>
    <row r="60" spans="1:93" ht="16" customHeight="1" thickBot="1" x14ac:dyDescent="0.25">
      <c r="C60" s="303" t="s">
        <v>18</v>
      </c>
      <c r="D60" s="304"/>
      <c r="E60" s="304"/>
      <c r="F60" s="304"/>
      <c r="G60" s="304"/>
      <c r="H60" s="305"/>
      <c r="J60" s="306" t="str">
        <f>J9</f>
        <v/>
      </c>
      <c r="K60" s="308" t="str">
        <f>K9</f>
        <v/>
      </c>
      <c r="L60" s="767" t="str">
        <f>L9</f>
        <v>(　　）</v>
      </c>
      <c r="M60" s="768"/>
      <c r="N60" s="306" t="str">
        <f t="shared" ref="N60:S60" si="8">N9</f>
        <v/>
      </c>
      <c r="O60" s="307" t="str">
        <f t="shared" si="8"/>
        <v/>
      </c>
      <c r="P60" s="307" t="str">
        <f t="shared" si="8"/>
        <v/>
      </c>
      <c r="Q60" s="307" t="str">
        <f t="shared" si="8"/>
        <v/>
      </c>
      <c r="R60" s="307" t="str">
        <f t="shared" si="8"/>
        <v/>
      </c>
      <c r="S60" s="308" t="str">
        <f t="shared" si="8"/>
        <v/>
      </c>
    </row>
    <row r="61" spans="1:93" s="330" customFormat="1" ht="16" customHeight="1" x14ac:dyDescent="0.2">
      <c r="A61" s="122"/>
      <c r="B61" s="122"/>
      <c r="C61" s="122"/>
      <c r="D61" s="122"/>
      <c r="E61" s="122"/>
      <c r="F61" s="122"/>
      <c r="G61" s="122"/>
      <c r="H61" s="122"/>
      <c r="I61" s="122"/>
      <c r="J61" s="122"/>
      <c r="K61" s="122"/>
      <c r="L61" s="239"/>
      <c r="M61" s="239"/>
      <c r="N61" s="122"/>
      <c r="O61" s="122"/>
      <c r="P61" s="122"/>
      <c r="Q61" s="122"/>
      <c r="R61" s="122"/>
      <c r="S61" s="122"/>
      <c r="T61" s="122"/>
      <c r="U61" s="122"/>
      <c r="V61" s="122"/>
      <c r="W61" s="122"/>
      <c r="X61" s="122"/>
      <c r="Y61" s="122"/>
      <c r="Z61" s="122"/>
      <c r="AA61" s="122"/>
      <c r="AB61" s="122"/>
      <c r="AC61" s="122"/>
      <c r="AD61" s="122"/>
      <c r="AE61" s="122"/>
      <c r="AF61" s="122"/>
      <c r="AZ61" s="335"/>
      <c r="BA61" s="335"/>
      <c r="BB61" s="335"/>
      <c r="BC61" s="335"/>
      <c r="BD61" s="335"/>
      <c r="BE61" s="335"/>
      <c r="BF61" s="335"/>
      <c r="BG61" s="335"/>
      <c r="BH61" s="335"/>
      <c r="BI61" s="335"/>
      <c r="BJ61" s="335"/>
      <c r="BK61" s="335"/>
      <c r="BL61" s="335"/>
      <c r="BM61" s="335"/>
      <c r="BN61" s="335"/>
      <c r="BO61" s="335"/>
      <c r="BP61" s="335"/>
      <c r="BQ61" s="335"/>
      <c r="BR61" s="335"/>
      <c r="BS61" s="335"/>
      <c r="BT61" s="335"/>
      <c r="BU61" s="335"/>
      <c r="BV61" s="335"/>
      <c r="BW61" s="335"/>
      <c r="BX61" s="335"/>
      <c r="BY61" s="335"/>
      <c r="BZ61" s="335"/>
      <c r="CA61" s="335"/>
      <c r="CB61" s="335"/>
      <c r="CC61" s="335"/>
      <c r="CD61" s="335"/>
      <c r="CE61" s="335"/>
      <c r="CF61" s="335"/>
      <c r="CG61" s="335"/>
      <c r="CH61" s="335"/>
      <c r="CI61" s="335"/>
      <c r="CJ61" s="335"/>
      <c r="CK61" s="335"/>
      <c r="CL61" s="335"/>
      <c r="CM61" s="335"/>
      <c r="CN61" s="335"/>
      <c r="CO61" s="335"/>
    </row>
    <row r="62" spans="1:93" s="330" customFormat="1" ht="16" customHeight="1" thickBot="1" x14ac:dyDescent="0.25">
      <c r="A62" s="239" t="s">
        <v>0</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61" t="s">
        <v>305</v>
      </c>
      <c r="AZ62" s="335"/>
      <c r="BA62" s="335"/>
      <c r="BB62" s="335"/>
      <c r="BC62" s="335"/>
      <c r="BD62" s="335"/>
      <c r="BE62" s="335"/>
      <c r="BF62" s="335"/>
      <c r="BG62" s="335"/>
      <c r="BH62" s="335"/>
      <c r="BI62" s="335"/>
      <c r="BJ62" s="335"/>
      <c r="BK62" s="335"/>
      <c r="BL62" s="335"/>
      <c r="BM62" s="335"/>
      <c r="BN62" s="335"/>
      <c r="BO62" s="335"/>
      <c r="BP62" s="335"/>
      <c r="BQ62" s="335"/>
      <c r="BR62" s="335"/>
      <c r="BS62" s="335"/>
      <c r="BT62" s="335"/>
      <c r="BU62" s="335"/>
      <c r="BV62" s="335"/>
      <c r="BW62" s="335"/>
      <c r="BX62" s="335"/>
      <c r="BY62" s="335"/>
      <c r="BZ62" s="335"/>
      <c r="CA62" s="335"/>
      <c r="CB62" s="335"/>
      <c r="CC62" s="335"/>
      <c r="CD62" s="335"/>
      <c r="CE62" s="335"/>
      <c r="CF62" s="335"/>
      <c r="CG62" s="335"/>
      <c r="CH62" s="335"/>
      <c r="CI62" s="335"/>
      <c r="CJ62" s="335"/>
      <c r="CK62" s="335"/>
      <c r="CL62" s="335"/>
      <c r="CM62" s="335"/>
      <c r="CN62" s="335"/>
      <c r="CO62" s="335"/>
    </row>
    <row r="63" spans="1:93" s="330" customFormat="1" ht="16" customHeight="1" thickBot="1" x14ac:dyDescent="0.25">
      <c r="A63" s="312" t="s">
        <v>150</v>
      </c>
      <c r="B63" s="122"/>
      <c r="C63" s="341"/>
      <c r="D63" s="769" t="s">
        <v>27</v>
      </c>
      <c r="E63" s="769"/>
      <c r="F63" s="769"/>
      <c r="G63" s="769"/>
      <c r="H63" s="342"/>
      <c r="I63" s="306" t="str">
        <f t="shared" ref="I63:AB63" si="9">BB63</f>
        <v/>
      </c>
      <c r="J63" s="307" t="str">
        <f t="shared" si="9"/>
        <v/>
      </c>
      <c r="K63" s="307" t="str">
        <f t="shared" si="9"/>
        <v/>
      </c>
      <c r="L63" s="307" t="str">
        <f t="shared" si="9"/>
        <v/>
      </c>
      <c r="M63" s="307" t="str">
        <f t="shared" si="9"/>
        <v/>
      </c>
      <c r="N63" s="307" t="str">
        <f t="shared" si="9"/>
        <v/>
      </c>
      <c r="O63" s="307" t="str">
        <f t="shared" si="9"/>
        <v/>
      </c>
      <c r="P63" s="307" t="str">
        <f t="shared" si="9"/>
        <v/>
      </c>
      <c r="Q63" s="307" t="str">
        <f t="shared" si="9"/>
        <v/>
      </c>
      <c r="R63" s="307" t="str">
        <f t="shared" si="9"/>
        <v/>
      </c>
      <c r="S63" s="307" t="str">
        <f t="shared" si="9"/>
        <v/>
      </c>
      <c r="T63" s="307" t="str">
        <f t="shared" si="9"/>
        <v/>
      </c>
      <c r="U63" s="307" t="str">
        <f t="shared" si="9"/>
        <v/>
      </c>
      <c r="V63" s="307" t="str">
        <f t="shared" si="9"/>
        <v/>
      </c>
      <c r="W63" s="307" t="str">
        <f t="shared" si="9"/>
        <v/>
      </c>
      <c r="X63" s="307" t="str">
        <f t="shared" si="9"/>
        <v/>
      </c>
      <c r="Y63" s="307" t="str">
        <f t="shared" si="9"/>
        <v/>
      </c>
      <c r="Z63" s="307" t="str">
        <f t="shared" si="9"/>
        <v/>
      </c>
      <c r="AA63" s="307" t="str">
        <f t="shared" si="9"/>
        <v/>
      </c>
      <c r="AB63" s="308" t="str">
        <f t="shared" si="9"/>
        <v/>
      </c>
      <c r="AC63" s="122"/>
      <c r="AD63" s="122"/>
      <c r="AE63" s="122"/>
      <c r="AF63" s="161"/>
      <c r="AG63" s="117" t="s">
        <v>27</v>
      </c>
      <c r="AH63" s="772"/>
      <c r="AI63" s="773"/>
      <c r="AJ63" s="773"/>
      <c r="AK63" s="773"/>
      <c r="AL63" s="773"/>
      <c r="AM63" s="773"/>
      <c r="AN63" s="773"/>
      <c r="AO63" s="773"/>
      <c r="AP63" s="773"/>
      <c r="AQ63" s="773"/>
      <c r="AR63" s="773"/>
      <c r="AS63" s="773"/>
      <c r="AT63" s="773"/>
      <c r="AU63" s="773"/>
      <c r="AV63" s="773"/>
      <c r="AW63" s="773"/>
      <c r="AX63" s="774"/>
      <c r="AY63" s="321" t="s">
        <v>193</v>
      </c>
      <c r="AZ63" s="322" t="str">
        <f>ASC(AH63)</f>
        <v/>
      </c>
      <c r="BA63" s="322" t="str">
        <f>SUBSTITUTE(SUBSTITUTE(SUBSTITUTE(SUBSTITUTE(SUBSTITUTE(SUBSTITUTE(SUBSTITUTE(SUBSTITUTE(SUBSTITUTE(SUBSTITUTE(SUBSTITUTE(SUBSTITUTE(SUBSTITUTE(SUBSTITUTE(SUBSTITUTE(SUBSTITUTE(SUBSTITUTE(SUBSTITUTE(SUBSTITUTE(SUBSTITUTE(SUBSTITUTE(SUBSTITUTE(SUBSTITUTE(SUBSTITUTE(SUBSTITUTE(AZ63,"が","か゛"),"ぎ","き゛"),"ぐ","く゛"),"げ","け゛"),"ご","こ゛"),"ざ","さ゛"),"じ","し゛"),"ず","す゛"),"ぜ","せ゛"),"ぞ","そ゛"),"だ","た゛"),"ぢ","ち゛"),"づ","つ゛"),"で","て゛"),"ど","と゛"),"ば","は゛"),"び","ひ゛"),"ぶ","ふ゛"),"べ","へ゛"),"ぼ","ほ゛"),"ぱ","は゜"),"ぴ","ひ゜"),"ぷ","ふ゜"),"ぺ","へ゜"),"ぽ","ほ゜")</f>
        <v/>
      </c>
      <c r="BB63" s="322" t="str">
        <f>DBCS(MID($BA63,COLUMNS($BB63:BB63),1))</f>
        <v/>
      </c>
      <c r="BC63" s="322" t="str">
        <f>DBCS(MID($BA63,COLUMNS($BB63:BC63),1))</f>
        <v/>
      </c>
      <c r="BD63" s="322" t="str">
        <f>DBCS(MID($BA63,COLUMNS($BB63:BD63),1))</f>
        <v/>
      </c>
      <c r="BE63" s="322" t="str">
        <f>DBCS(MID($BA63,COLUMNS($BB63:BE63),1))</f>
        <v/>
      </c>
      <c r="BF63" s="322" t="str">
        <f>DBCS(MID($BA63,COLUMNS($BB63:BF63),1))</f>
        <v/>
      </c>
      <c r="BG63" s="322" t="str">
        <f>DBCS(MID($BA63,COLUMNS($BB63:BG63),1))</f>
        <v/>
      </c>
      <c r="BH63" s="322" t="str">
        <f>DBCS(MID($BA63,COLUMNS($BB63:BH63),1))</f>
        <v/>
      </c>
      <c r="BI63" s="322" t="str">
        <f>DBCS(MID($BA63,COLUMNS($BB63:BI63),1))</f>
        <v/>
      </c>
      <c r="BJ63" s="322" t="str">
        <f>DBCS(MID($BA63,COLUMNS($BB63:BJ63),1))</f>
        <v/>
      </c>
      <c r="BK63" s="322" t="str">
        <f>DBCS(MID($BA63,COLUMNS($BB63:BK63),1))</f>
        <v/>
      </c>
      <c r="BL63" s="322" t="str">
        <f>DBCS(MID($BA63,COLUMNS($BB63:BL63),1))</f>
        <v/>
      </c>
      <c r="BM63" s="322" t="str">
        <f>DBCS(MID($BA63,COLUMNS($BB63:BM63),1))</f>
        <v/>
      </c>
      <c r="BN63" s="322" t="str">
        <f>DBCS(MID($BA63,COLUMNS($BB63:BN63),1))</f>
        <v/>
      </c>
      <c r="BO63" s="322" t="str">
        <f>DBCS(MID($BA63,COLUMNS($BB63:BO63),1))</f>
        <v/>
      </c>
      <c r="BP63" s="322" t="str">
        <f>DBCS(MID($BA63,COLUMNS($BB63:BP63),1))</f>
        <v/>
      </c>
      <c r="BQ63" s="322" t="str">
        <f>DBCS(MID($BA63,COLUMNS($BB63:BQ63),1))</f>
        <v/>
      </c>
      <c r="BR63" s="322" t="str">
        <f>DBCS(MID($BA63,COLUMNS($BB63:BR63),1))</f>
        <v/>
      </c>
      <c r="BS63" s="322" t="str">
        <f>DBCS(MID($BA63,COLUMNS($BB63:BS63),1))</f>
        <v/>
      </c>
      <c r="BT63" s="322" t="str">
        <f>DBCS(MID($BA63,COLUMNS($BB63:BT63),1))</f>
        <v/>
      </c>
      <c r="BU63" s="322" t="str">
        <f>DBCS(MID($BA63,COLUMNS($BB63:BU63),1))</f>
        <v/>
      </c>
      <c r="BV63" s="322" t="str">
        <f>DBCS(MID($BA63,COLUMNS($BB63:BV63),1))</f>
        <v/>
      </c>
      <c r="BW63" s="322" t="str">
        <f>DBCS(MID($BA63,COLUMNS($BB63:BW63),1))</f>
        <v/>
      </c>
      <c r="BX63" s="322" t="str">
        <f>DBCS(MID($BA63,COLUMNS($BB63:BX63),1))</f>
        <v/>
      </c>
      <c r="BY63" s="322" t="str">
        <f>DBCS(MID($BA63,COLUMNS($BB63:BY63),1))</f>
        <v/>
      </c>
      <c r="BZ63" s="322" t="str">
        <f>DBCS(MID($BA63,COLUMNS($BB63:BZ63),1))</f>
        <v/>
      </c>
      <c r="CA63" s="322" t="str">
        <f>DBCS(MID($BA63,COLUMNS($BB63:CA63),1))</f>
        <v/>
      </c>
      <c r="CB63" s="322" t="str">
        <f>DBCS(MID($BA63,COLUMNS($BB63:CB63),1))</f>
        <v/>
      </c>
      <c r="CC63" s="322" t="str">
        <f>DBCS(MID($BA63,COLUMNS($BB63:CC63),1))</f>
        <v/>
      </c>
      <c r="CD63" s="322" t="str">
        <f>DBCS(MID($BA63,COLUMNS($BB63:CD63),1))</f>
        <v/>
      </c>
      <c r="CE63" s="322" t="str">
        <f>DBCS(MID($BA63,COLUMNS($BB63:CE63),1))</f>
        <v/>
      </c>
      <c r="CF63" s="322" t="str">
        <f>DBCS(MID($BA63,COLUMNS($BB63:CF63),1))</f>
        <v/>
      </c>
      <c r="CG63" s="322" t="str">
        <f>DBCS(MID($BA63,COLUMNS($BB63:CG63),1))</f>
        <v/>
      </c>
      <c r="CH63" s="322" t="str">
        <f>DBCS(MID($BA63,COLUMNS($BB63:CH63),1))</f>
        <v/>
      </c>
      <c r="CI63" s="322" t="str">
        <f>DBCS(MID($BA63,COLUMNS($BB63:CI63),1))</f>
        <v/>
      </c>
      <c r="CJ63" s="322" t="str">
        <f>DBCS(MID($BA63,COLUMNS($BB63:CJ63),1))</f>
        <v/>
      </c>
      <c r="CK63" s="322" t="str">
        <f>DBCS(MID($BA63,COLUMNS($BB63:CK63),1))</f>
        <v/>
      </c>
      <c r="CL63" s="322" t="str">
        <f>DBCS(MID($BA63,COLUMNS($BB63:CL63),1))</f>
        <v/>
      </c>
      <c r="CM63" s="322" t="str">
        <f>DBCS(MID($BA63,COLUMNS($BB63:CM63),1))</f>
        <v/>
      </c>
      <c r="CN63" s="322" t="str">
        <f>DBCS(MID($BA63,COLUMNS($BB63:CN63),1))</f>
        <v/>
      </c>
      <c r="CO63" s="322" t="str">
        <f>DBCS(MID($BA63,COLUMNS($BB63:CO63),1))</f>
        <v/>
      </c>
    </row>
    <row r="64" spans="1:93" s="330" customFormat="1" ht="16" customHeight="1" thickBot="1" x14ac:dyDescent="0.25">
      <c r="A64" s="122"/>
      <c r="B64" s="122"/>
      <c r="C64" s="341"/>
      <c r="D64" s="769" t="s">
        <v>26</v>
      </c>
      <c r="E64" s="769"/>
      <c r="F64" s="769"/>
      <c r="G64" s="769"/>
      <c r="H64" s="342"/>
      <c r="I64" s="306" t="str">
        <f>LEFT($AH$64,1)</f>
        <v/>
      </c>
      <c r="J64" s="307" t="str">
        <f>MID($AH$64,2,1)</f>
        <v/>
      </c>
      <c r="K64" s="307" t="str">
        <f>MID($AH$64,3,1)</f>
        <v/>
      </c>
      <c r="L64" s="307" t="str">
        <f>MID($AH$64,4,1)</f>
        <v/>
      </c>
      <c r="M64" s="307" t="str">
        <f>MID($AH$64,5,1)</f>
        <v/>
      </c>
      <c r="N64" s="307" t="str">
        <f>MID($AH$64,6,1)</f>
        <v/>
      </c>
      <c r="O64" s="307" t="str">
        <f>MID($AH$64,7,1)</f>
        <v/>
      </c>
      <c r="P64" s="307" t="str">
        <f>MID($AH$64,8,1)</f>
        <v/>
      </c>
      <c r="Q64" s="307" t="str">
        <f>MID($AH$64,9,1)</f>
        <v/>
      </c>
      <c r="R64" s="307" t="str">
        <f>MID($AH$64,10,1)</f>
        <v/>
      </c>
      <c r="S64" s="307" t="str">
        <f>MID($AH$64,11,1)</f>
        <v/>
      </c>
      <c r="T64" s="307" t="str">
        <f>MID($AH$64,12,1)</f>
        <v/>
      </c>
      <c r="U64" s="307" t="str">
        <f>MID($AH$64,13,1)</f>
        <v/>
      </c>
      <c r="V64" s="307" t="str">
        <f>MID($AH$64,14,1)</f>
        <v/>
      </c>
      <c r="W64" s="307" t="str">
        <f>MID($AH$64,15,1)</f>
        <v/>
      </c>
      <c r="X64" s="307" t="str">
        <f>MID($AH$64,16,1)</f>
        <v/>
      </c>
      <c r="Y64" s="307" t="str">
        <f>MID($AH$64,17,1)</f>
        <v/>
      </c>
      <c r="Z64" s="307" t="str">
        <f>MID($AH$64,18,1)</f>
        <v/>
      </c>
      <c r="AA64" s="307" t="str">
        <f>MID($AH$64,19,1)</f>
        <v/>
      </c>
      <c r="AB64" s="308" t="str">
        <f>MID($AH$64,20,1)</f>
        <v/>
      </c>
      <c r="AF64" s="161"/>
      <c r="AG64" s="117" t="s">
        <v>26</v>
      </c>
      <c r="AH64" s="772"/>
      <c r="AI64" s="773"/>
      <c r="AJ64" s="773"/>
      <c r="AK64" s="773"/>
      <c r="AL64" s="773"/>
      <c r="AM64" s="773"/>
      <c r="AN64" s="773"/>
      <c r="AO64" s="773"/>
      <c r="AP64" s="773"/>
      <c r="AQ64" s="773"/>
      <c r="AR64" s="773"/>
      <c r="AS64" s="773"/>
      <c r="AT64" s="773"/>
      <c r="AU64" s="773"/>
      <c r="AV64" s="773"/>
      <c r="AW64" s="773"/>
      <c r="AX64" s="774"/>
      <c r="AY64" s="321" t="s">
        <v>193</v>
      </c>
      <c r="AZ64" s="309"/>
      <c r="BA64" s="161"/>
      <c r="BB64" s="161"/>
      <c r="BC64" s="161"/>
      <c r="BD64" s="161"/>
      <c r="BE64" s="161"/>
      <c r="BF64" s="161"/>
      <c r="BG64" s="161"/>
      <c r="BH64" s="161"/>
      <c r="BI64" s="161"/>
      <c r="BJ64" s="161"/>
      <c r="BK64" s="161"/>
      <c r="BL64" s="161"/>
      <c r="BM64" s="161"/>
      <c r="BN64" s="161"/>
      <c r="BO64" s="161"/>
      <c r="BP64" s="161"/>
      <c r="BQ64" s="161"/>
      <c r="BR64" s="161"/>
      <c r="BS64" s="161"/>
      <c r="BT64" s="161"/>
      <c r="BU64" s="161"/>
      <c r="BV64" s="161"/>
      <c r="BW64" s="161"/>
      <c r="BX64" s="161"/>
      <c r="BY64" s="161"/>
      <c r="BZ64" s="161"/>
      <c r="CA64" s="161"/>
      <c r="CB64" s="161"/>
      <c r="CC64" s="161"/>
      <c r="CD64" s="161"/>
      <c r="CE64" s="161"/>
      <c r="CF64" s="161"/>
      <c r="CG64" s="161"/>
      <c r="CH64" s="161"/>
      <c r="CI64" s="161"/>
      <c r="CJ64" s="161"/>
      <c r="CK64" s="161"/>
      <c r="CL64" s="161"/>
      <c r="CM64" s="161"/>
      <c r="CN64" s="161"/>
      <c r="CO64" s="161"/>
    </row>
    <row r="65" spans="1:93" s="330" customFormat="1" ht="16" customHeight="1" thickBot="1" x14ac:dyDescent="0.25">
      <c r="A65" s="122"/>
      <c r="B65" s="122"/>
      <c r="C65" s="341"/>
      <c r="D65" s="769" t="s">
        <v>8</v>
      </c>
      <c r="E65" s="769"/>
      <c r="F65" s="769"/>
      <c r="G65" s="769"/>
      <c r="H65" s="342"/>
      <c r="I65" s="317" t="str">
        <f>LEFT(AH65)</f>
        <v/>
      </c>
      <c r="J65" s="318" t="s">
        <v>25</v>
      </c>
      <c r="K65" s="306" t="str">
        <f>LEFT(AK65)</f>
        <v/>
      </c>
      <c r="L65" s="308" t="str">
        <f>MID(AK65,2,1)</f>
        <v/>
      </c>
      <c r="M65" s="319" t="s">
        <v>33</v>
      </c>
      <c r="N65" s="306" t="str">
        <f>LEFT(AM65)</f>
        <v/>
      </c>
      <c r="O65" s="308" t="str">
        <f>MID(AM65,2,1)</f>
        <v/>
      </c>
      <c r="P65" s="319" t="s">
        <v>11</v>
      </c>
      <c r="Q65" s="306" t="str">
        <f>LEFT(AO65)</f>
        <v/>
      </c>
      <c r="R65" s="308" t="str">
        <f>MID(AO65,2,1)</f>
        <v/>
      </c>
      <c r="S65" s="239" t="s">
        <v>12</v>
      </c>
      <c r="T65" s="239"/>
      <c r="U65" s="239"/>
      <c r="V65" s="239"/>
      <c r="W65" s="239"/>
      <c r="X65" s="239"/>
      <c r="Y65" s="239"/>
      <c r="Z65" s="239"/>
      <c r="AA65" s="239"/>
      <c r="AB65" s="239"/>
      <c r="AF65" s="161"/>
      <c r="AG65" s="117" t="s">
        <v>8</v>
      </c>
      <c r="AH65" s="795"/>
      <c r="AI65" s="796"/>
      <c r="AJ65" s="180" t="s">
        <v>25</v>
      </c>
      <c r="AK65" s="177"/>
      <c r="AL65" s="174" t="s">
        <v>33</v>
      </c>
      <c r="AM65" s="177"/>
      <c r="AN65" s="174" t="s">
        <v>11</v>
      </c>
      <c r="AO65" s="177"/>
      <c r="AP65" s="161" t="s">
        <v>12</v>
      </c>
      <c r="AQ65" s="122"/>
      <c r="AR65" s="122"/>
      <c r="AS65" s="122"/>
      <c r="AT65" s="122"/>
      <c r="AU65" s="122"/>
      <c r="AV65" s="122"/>
      <c r="AW65" s="161"/>
      <c r="AX65" s="161"/>
      <c r="AY65" s="122"/>
      <c r="AZ65" s="161"/>
      <c r="BA65" s="161"/>
      <c r="BB65" s="161"/>
      <c r="BC65" s="161"/>
      <c r="BD65" s="161"/>
      <c r="BE65" s="161"/>
      <c r="BF65" s="161"/>
      <c r="BG65" s="161"/>
      <c r="BH65" s="161"/>
      <c r="BI65" s="161"/>
      <c r="BJ65" s="161"/>
      <c r="BK65" s="161"/>
      <c r="BL65" s="161"/>
      <c r="BM65" s="161"/>
      <c r="BN65" s="161"/>
      <c r="BO65" s="161"/>
      <c r="BP65" s="161"/>
      <c r="BQ65" s="161"/>
      <c r="BR65" s="161"/>
      <c r="BS65" s="161"/>
      <c r="BT65" s="161"/>
      <c r="BU65" s="161"/>
      <c r="BV65" s="161"/>
      <c r="BW65" s="161"/>
      <c r="BX65" s="161"/>
      <c r="BY65" s="161"/>
      <c r="BZ65" s="161"/>
      <c r="CA65" s="161"/>
      <c r="CB65" s="161"/>
      <c r="CC65" s="161"/>
      <c r="CD65" s="161"/>
      <c r="CE65" s="161"/>
      <c r="CF65" s="161"/>
      <c r="CG65" s="161"/>
      <c r="CH65" s="161"/>
      <c r="CI65" s="161"/>
      <c r="CJ65" s="161"/>
      <c r="CK65" s="161"/>
      <c r="CL65" s="161"/>
      <c r="CM65" s="161"/>
      <c r="CN65" s="161"/>
      <c r="CO65" s="161"/>
    </row>
    <row r="66" spans="1:93" s="330" customFormat="1" ht="16" customHeight="1" thickBot="1" x14ac:dyDescent="0.25">
      <c r="A66" s="122"/>
      <c r="B66" s="122"/>
      <c r="C66" s="343"/>
      <c r="D66" s="797" t="s">
        <v>24</v>
      </c>
      <c r="E66" s="797"/>
      <c r="F66" s="797"/>
      <c r="G66" s="797"/>
      <c r="H66" s="344"/>
      <c r="I66" s="798" t="str">
        <f>IF(AH66="","",AH66)</f>
        <v/>
      </c>
      <c r="J66" s="799"/>
      <c r="K66" s="799"/>
      <c r="L66" s="200" t="s">
        <v>300</v>
      </c>
      <c r="M66" s="800" t="s">
        <v>23</v>
      </c>
      <c r="N66" s="801"/>
      <c r="O66" s="802"/>
      <c r="P66" s="806" t="str">
        <f>IF(AN67="","",AN67)</f>
        <v/>
      </c>
      <c r="Q66" s="807"/>
      <c r="R66" s="345"/>
      <c r="S66" s="346"/>
      <c r="T66" s="347"/>
      <c r="U66" s="347"/>
      <c r="V66" s="348"/>
      <c r="W66" s="122"/>
      <c r="X66" s="122"/>
      <c r="Y66" s="122"/>
      <c r="Z66" s="348"/>
      <c r="AA66" s="348"/>
      <c r="AB66" s="348"/>
      <c r="AG66" s="117" t="s">
        <v>24</v>
      </c>
      <c r="AH66" s="810"/>
      <c r="AI66" s="811"/>
      <c r="AJ66" s="812"/>
      <c r="AK66" s="349" t="s">
        <v>300</v>
      </c>
      <c r="AM66" s="320"/>
      <c r="AZ66" s="335"/>
      <c r="BA66" s="335"/>
      <c r="BB66" s="335"/>
      <c r="BC66" s="335"/>
      <c r="BD66" s="335"/>
      <c r="BE66" s="335"/>
      <c r="BF66" s="335"/>
      <c r="BG66" s="335"/>
      <c r="BH66" s="335"/>
      <c r="BI66" s="335"/>
      <c r="BJ66" s="335"/>
      <c r="BK66" s="335"/>
      <c r="BL66" s="335"/>
      <c r="BM66" s="335"/>
      <c r="BN66" s="335"/>
      <c r="BO66" s="335"/>
      <c r="BP66" s="335"/>
      <c r="BQ66" s="335"/>
      <c r="BR66" s="335"/>
      <c r="BS66" s="335"/>
      <c r="BT66" s="335"/>
      <c r="BU66" s="335"/>
      <c r="BV66" s="335"/>
      <c r="BW66" s="335"/>
      <c r="BX66" s="335"/>
      <c r="BY66" s="335"/>
      <c r="BZ66" s="335"/>
      <c r="CA66" s="335"/>
      <c r="CB66" s="335"/>
      <c r="CC66" s="335"/>
      <c r="CD66" s="335"/>
      <c r="CE66" s="335"/>
      <c r="CF66" s="335"/>
      <c r="CG66" s="335"/>
      <c r="CH66" s="335"/>
      <c r="CI66" s="335"/>
      <c r="CJ66" s="335"/>
      <c r="CK66" s="335"/>
      <c r="CL66" s="335"/>
      <c r="CM66" s="335"/>
      <c r="CN66" s="335"/>
      <c r="CO66" s="335"/>
    </row>
    <row r="67" spans="1:93" s="330" customFormat="1" ht="16" customHeight="1" thickBot="1" x14ac:dyDescent="0.25">
      <c r="A67" s="122"/>
      <c r="B67" s="122"/>
      <c r="C67" s="350"/>
      <c r="D67" s="813" t="s">
        <v>22</v>
      </c>
      <c r="E67" s="813"/>
      <c r="F67" s="813"/>
      <c r="G67" s="813"/>
      <c r="H67" s="351"/>
      <c r="I67" s="814" t="str">
        <f>IF(AH67="","",AH67)</f>
        <v/>
      </c>
      <c r="J67" s="815"/>
      <c r="K67" s="815"/>
      <c r="L67" s="352" t="s">
        <v>302</v>
      </c>
      <c r="M67" s="803"/>
      <c r="N67" s="804"/>
      <c r="O67" s="805"/>
      <c r="P67" s="808"/>
      <c r="Q67" s="809"/>
      <c r="R67" s="353" t="s">
        <v>149</v>
      </c>
      <c r="S67" s="346"/>
      <c r="T67" s="347"/>
      <c r="U67" s="347"/>
      <c r="V67" s="354"/>
      <c r="W67" s="355"/>
      <c r="X67" s="355"/>
      <c r="Y67" s="355"/>
      <c r="Z67" s="354"/>
      <c r="AA67" s="354"/>
      <c r="AB67" s="354"/>
      <c r="AC67" s="356"/>
      <c r="AD67" s="356"/>
      <c r="AG67" s="117" t="s">
        <v>22</v>
      </c>
      <c r="AH67" s="810"/>
      <c r="AI67" s="811"/>
      <c r="AJ67" s="812"/>
      <c r="AK67" s="311" t="s">
        <v>301</v>
      </c>
      <c r="AM67" s="320" t="s">
        <v>303</v>
      </c>
      <c r="AN67" s="556"/>
      <c r="AO67" s="558"/>
      <c r="AP67" s="311" t="s">
        <v>149</v>
      </c>
      <c r="AQ67" s="324" t="str">
        <f>LEFT(AH68)</f>
        <v/>
      </c>
      <c r="AR67" s="324" t="str">
        <f>MID(AH68,2,1)</f>
        <v/>
      </c>
      <c r="AS67" s="324" t="str">
        <f>MID(AH68,3,1)</f>
        <v/>
      </c>
      <c r="AT67" s="324" t="str">
        <f>MID(AH68,4,1)</f>
        <v/>
      </c>
      <c r="AU67" s="324" t="str">
        <f>MID(AH68,5,1)</f>
        <v/>
      </c>
      <c r="AV67" s="324" t="str">
        <f>MID(AH68,6,1)</f>
        <v/>
      </c>
      <c r="AW67" s="324" t="str">
        <f>AO68&amp;AT68&amp;AY68</f>
        <v/>
      </c>
      <c r="AZ67" s="335"/>
      <c r="BA67" s="335"/>
      <c r="BB67" s="335"/>
      <c r="BC67" s="335"/>
      <c r="BD67" s="335"/>
      <c r="BE67" s="335"/>
      <c r="BF67" s="335"/>
      <c r="BG67" s="335"/>
      <c r="BH67" s="335"/>
      <c r="BI67" s="335"/>
      <c r="BJ67" s="335"/>
      <c r="BK67" s="335"/>
      <c r="BL67" s="335"/>
      <c r="BM67" s="335"/>
      <c r="BN67" s="335"/>
      <c r="BO67" s="335"/>
      <c r="BP67" s="335"/>
      <c r="BQ67" s="335"/>
      <c r="BR67" s="335"/>
      <c r="BS67" s="335"/>
      <c r="BT67" s="335"/>
      <c r="BU67" s="335"/>
      <c r="BV67" s="335"/>
      <c r="BW67" s="335"/>
      <c r="BX67" s="335"/>
      <c r="BY67" s="335"/>
      <c r="BZ67" s="335"/>
      <c r="CA67" s="335"/>
      <c r="CB67" s="335"/>
      <c r="CC67" s="335"/>
      <c r="CD67" s="335"/>
      <c r="CE67" s="335"/>
      <c r="CF67" s="335"/>
      <c r="CG67" s="335"/>
      <c r="CH67" s="335"/>
      <c r="CI67" s="335"/>
      <c r="CJ67" s="335"/>
      <c r="CK67" s="335"/>
      <c r="CL67" s="335"/>
      <c r="CM67" s="335"/>
      <c r="CN67" s="335"/>
      <c r="CO67" s="335"/>
    </row>
    <row r="68" spans="1:93" s="330" customFormat="1" ht="16" customHeight="1" thickBot="1" x14ac:dyDescent="0.25">
      <c r="A68" s="122"/>
      <c r="B68" s="122"/>
      <c r="C68" s="357"/>
      <c r="D68" s="777" t="s">
        <v>21</v>
      </c>
      <c r="E68" s="777"/>
      <c r="F68" s="777"/>
      <c r="G68" s="777"/>
      <c r="H68" s="342"/>
      <c r="I68" s="315" t="str">
        <f t="shared" ref="I68:N68" si="10">AQ67</f>
        <v/>
      </c>
      <c r="J68" s="325" t="str">
        <f t="shared" si="10"/>
        <v/>
      </c>
      <c r="K68" s="325" t="str">
        <f t="shared" si="10"/>
        <v/>
      </c>
      <c r="L68" s="325" t="str">
        <f t="shared" si="10"/>
        <v/>
      </c>
      <c r="M68" s="307" t="str">
        <f t="shared" si="10"/>
        <v/>
      </c>
      <c r="N68" s="326" t="str">
        <f t="shared" si="10"/>
        <v/>
      </c>
      <c r="O68" s="779" t="str">
        <f>IF(AO68="","",AO68)</f>
        <v/>
      </c>
      <c r="P68" s="780"/>
      <c r="Q68" s="780"/>
      <c r="R68" s="781" t="str">
        <f>IF(AO68="","都道府県","")</f>
        <v>都道府県</v>
      </c>
      <c r="S68" s="782"/>
      <c r="T68" s="782"/>
      <c r="U68" s="779" t="str">
        <f>IF(AT68="","",AT68)</f>
        <v/>
      </c>
      <c r="V68" s="780"/>
      <c r="W68" s="780"/>
      <c r="X68" s="781" t="str">
        <f>IF(AT68="","市郡区","")</f>
        <v>市郡区</v>
      </c>
      <c r="Y68" s="782"/>
      <c r="Z68" s="779" t="str">
        <f>IF(AY68="","",AY68)</f>
        <v/>
      </c>
      <c r="AA68" s="780"/>
      <c r="AB68" s="780"/>
      <c r="AC68" s="789" t="str">
        <f>IF(AY68="","区町村","")</f>
        <v>区町村</v>
      </c>
      <c r="AD68" s="790"/>
      <c r="AE68" s="327"/>
      <c r="AF68" s="327"/>
      <c r="AG68" s="328" t="s">
        <v>304</v>
      </c>
      <c r="AH68" s="816" t="str">
        <f>IF(AND(AO68="",AT68="",AY68),"",VLOOKUP(AW67,[1]コード２!$A$2:$E$1897,2,FALSE))</f>
        <v/>
      </c>
      <c r="AI68" s="817"/>
      <c r="AJ68" s="329" t="s">
        <v>545</v>
      </c>
      <c r="AK68" s="329"/>
      <c r="AM68" s="117"/>
      <c r="AN68" s="331" t="s">
        <v>15</v>
      </c>
      <c r="AO68" s="556"/>
      <c r="AP68" s="557"/>
      <c r="AQ68" s="558"/>
      <c r="AR68" s="600" t="s">
        <v>16</v>
      </c>
      <c r="AS68" s="601"/>
      <c r="AT68" s="556"/>
      <c r="AU68" s="557"/>
      <c r="AV68" s="558"/>
      <c r="AW68" s="332"/>
      <c r="AX68" s="236" t="s">
        <v>299</v>
      </c>
      <c r="AY68" s="587"/>
      <c r="AZ68" s="588"/>
      <c r="BA68" s="335"/>
      <c r="BB68" s="335"/>
      <c r="BC68" s="335"/>
      <c r="BD68" s="335"/>
      <c r="BE68" s="335"/>
      <c r="BF68" s="335"/>
      <c r="BG68" s="335"/>
      <c r="BH68" s="335"/>
      <c r="BI68" s="335"/>
      <c r="BJ68" s="335"/>
      <c r="BK68" s="335"/>
      <c r="BL68" s="335"/>
      <c r="BM68" s="335"/>
      <c r="BN68" s="335"/>
      <c r="BO68" s="335"/>
      <c r="BP68" s="335"/>
      <c r="BQ68" s="335"/>
      <c r="BR68" s="335"/>
      <c r="BS68" s="335"/>
      <c r="BT68" s="335"/>
      <c r="BU68" s="335"/>
      <c r="BV68" s="335"/>
      <c r="BW68" s="335"/>
      <c r="BX68" s="335"/>
      <c r="BY68" s="335"/>
      <c r="BZ68" s="335"/>
      <c r="CA68" s="335"/>
      <c r="CB68" s="335"/>
      <c r="CC68" s="335"/>
      <c r="CD68" s="335"/>
      <c r="CE68" s="335"/>
      <c r="CF68" s="335"/>
      <c r="CG68" s="335"/>
      <c r="CH68" s="335"/>
      <c r="CI68" s="335"/>
      <c r="CJ68" s="335"/>
      <c r="CK68" s="335"/>
      <c r="CL68" s="335"/>
      <c r="CM68" s="335"/>
      <c r="CN68" s="335"/>
      <c r="CO68" s="335"/>
    </row>
    <row r="69" spans="1:93" s="330" customFormat="1" ht="16" customHeight="1" x14ac:dyDescent="0.2">
      <c r="A69" s="122"/>
      <c r="B69" s="122"/>
      <c r="C69" s="358"/>
      <c r="D69" s="785" t="s">
        <v>20</v>
      </c>
      <c r="E69" s="785"/>
      <c r="F69" s="785"/>
      <c r="G69" s="785"/>
      <c r="H69" s="344"/>
      <c r="I69" s="315" t="str">
        <f>LEFT(AH69)</f>
        <v/>
      </c>
      <c r="J69" s="333" t="str">
        <f>MID($AH$69,2,1)</f>
        <v/>
      </c>
      <c r="K69" s="333" t="str">
        <f>MID($AH$69,3,1)</f>
        <v/>
      </c>
      <c r="L69" s="333" t="str">
        <f>MID($AH$69,4,1)</f>
        <v/>
      </c>
      <c r="M69" s="333" t="str">
        <f>MID($AH$69,5,1)</f>
        <v/>
      </c>
      <c r="N69" s="333" t="str">
        <f>MID($AH$69,6,1)</f>
        <v/>
      </c>
      <c r="O69" s="333" t="str">
        <f>MID($AH$69,7,1)</f>
        <v/>
      </c>
      <c r="P69" s="333" t="str">
        <f>MID($AH$69,8,1)</f>
        <v/>
      </c>
      <c r="Q69" s="333" t="str">
        <f>MID($AH$69,9,1)</f>
        <v/>
      </c>
      <c r="R69" s="333" t="str">
        <f>MID($AH$69,10,1)</f>
        <v/>
      </c>
      <c r="S69" s="333" t="str">
        <f>MID($AH$69,11,1)</f>
        <v/>
      </c>
      <c r="T69" s="333" t="str">
        <f>MID($AH$69,12,1)</f>
        <v/>
      </c>
      <c r="U69" s="333" t="str">
        <f>MID($AH$69,13,1)</f>
        <v/>
      </c>
      <c r="V69" s="333" t="str">
        <f>MID($AH$69,14,1)</f>
        <v/>
      </c>
      <c r="W69" s="333" t="str">
        <f>MID($AH$69,15,1)</f>
        <v/>
      </c>
      <c r="X69" s="333" t="str">
        <f>MID($AH$69,16,1)</f>
        <v/>
      </c>
      <c r="Y69" s="333" t="str">
        <f>MID($AH$69,17,1)</f>
        <v/>
      </c>
      <c r="Z69" s="333" t="str">
        <f>MID($AH$69,18,1)</f>
        <v/>
      </c>
      <c r="AA69" s="333" t="str">
        <f>MID($AH$69,19,1)</f>
        <v/>
      </c>
      <c r="AB69" s="334" t="str">
        <f>MID($AH$69,20,1)</f>
        <v/>
      </c>
      <c r="AC69" s="648" t="s">
        <v>9</v>
      </c>
      <c r="AD69" s="648"/>
      <c r="AE69" s="648"/>
      <c r="AF69" s="239"/>
      <c r="AG69" s="117" t="s">
        <v>20</v>
      </c>
      <c r="AH69" s="578"/>
      <c r="AI69" s="579"/>
      <c r="AJ69" s="579"/>
      <c r="AK69" s="579"/>
      <c r="AL69" s="579"/>
      <c r="AM69" s="579"/>
      <c r="AN69" s="579"/>
      <c r="AO69" s="579"/>
      <c r="AP69" s="579"/>
      <c r="AQ69" s="579"/>
      <c r="AR69" s="579"/>
      <c r="AS69" s="579"/>
      <c r="AT69" s="579"/>
      <c r="AU69" s="579"/>
      <c r="AV69" s="579"/>
      <c r="AW69" s="579"/>
      <c r="AX69" s="580"/>
      <c r="AY69" s="309" t="s">
        <v>193</v>
      </c>
      <c r="AZ69" s="335"/>
      <c r="BA69" s="335"/>
      <c r="BB69" s="335"/>
      <c r="BC69" s="335"/>
      <c r="BD69" s="335"/>
      <c r="BE69" s="335"/>
      <c r="BF69" s="335"/>
      <c r="BG69" s="335"/>
      <c r="BH69" s="335"/>
      <c r="BI69" s="335"/>
      <c r="BJ69" s="335"/>
      <c r="BK69" s="335"/>
      <c r="BL69" s="335"/>
      <c r="BM69" s="335"/>
      <c r="BN69" s="335"/>
      <c r="BO69" s="335"/>
      <c r="BP69" s="335"/>
      <c r="BQ69" s="335"/>
      <c r="BR69" s="335"/>
      <c r="BS69" s="335"/>
      <c r="BT69" s="335"/>
      <c r="BU69" s="335"/>
      <c r="BV69" s="335"/>
      <c r="BW69" s="335"/>
      <c r="BX69" s="335"/>
      <c r="BY69" s="335"/>
      <c r="BZ69" s="335"/>
      <c r="CA69" s="335"/>
      <c r="CB69" s="335"/>
      <c r="CC69" s="335"/>
      <c r="CD69" s="335"/>
      <c r="CE69" s="335"/>
      <c r="CF69" s="335"/>
      <c r="CG69" s="335"/>
      <c r="CH69" s="335"/>
      <c r="CI69" s="335"/>
      <c r="CJ69" s="335"/>
      <c r="CK69" s="335"/>
      <c r="CL69" s="335"/>
      <c r="CM69" s="335"/>
      <c r="CN69" s="335"/>
      <c r="CO69" s="335"/>
    </row>
    <row r="70" spans="1:93" s="330" customFormat="1" ht="16" customHeight="1" thickBot="1" x14ac:dyDescent="0.25">
      <c r="A70" s="122"/>
      <c r="B70" s="122"/>
      <c r="C70" s="359"/>
      <c r="D70" s="786"/>
      <c r="E70" s="786"/>
      <c r="F70" s="786"/>
      <c r="G70" s="786"/>
      <c r="H70" s="351"/>
      <c r="I70" s="336" t="str">
        <f>MID($AH$69,21,1)</f>
        <v/>
      </c>
      <c r="J70" s="337" t="str">
        <f>MID($AH$69,22,1)</f>
        <v/>
      </c>
      <c r="K70" s="337" t="str">
        <f>MID($AH$69,23,1)</f>
        <v/>
      </c>
      <c r="L70" s="337" t="str">
        <f>MID($AH$69,24,1)</f>
        <v/>
      </c>
      <c r="M70" s="337" t="str">
        <f>MID($AH$69,25,1)</f>
        <v/>
      </c>
      <c r="N70" s="337" t="str">
        <f>MID($AH$69,26,1)</f>
        <v/>
      </c>
      <c r="O70" s="337" t="str">
        <f>MID($AH$69,27,1)</f>
        <v/>
      </c>
      <c r="P70" s="337" t="str">
        <f>MID($AH$69,28,1)</f>
        <v/>
      </c>
      <c r="Q70" s="337" t="str">
        <f>MID($AH$69,29,1)</f>
        <v/>
      </c>
      <c r="R70" s="337" t="str">
        <f>MID($AH$69,30,1)</f>
        <v/>
      </c>
      <c r="S70" s="337" t="str">
        <f>MID($AH$69,31,1)</f>
        <v/>
      </c>
      <c r="T70" s="337" t="str">
        <f>MID($AH$69,32,1)</f>
        <v/>
      </c>
      <c r="U70" s="337" t="str">
        <f>MID($AH$69,33,1)</f>
        <v/>
      </c>
      <c r="V70" s="337" t="str">
        <f>MID($AH$69,34,1)</f>
        <v/>
      </c>
      <c r="W70" s="337" t="str">
        <f>MID($AH$69,35,1)</f>
        <v/>
      </c>
      <c r="X70" s="337" t="str">
        <f>MID($AH$69,36,1)</f>
        <v/>
      </c>
      <c r="Y70" s="337" t="str">
        <f>MID($AH$69,37,1)</f>
        <v/>
      </c>
      <c r="Z70" s="337" t="str">
        <f>MID($AH$69,38,1)</f>
        <v/>
      </c>
      <c r="AA70" s="337" t="str">
        <f>MID($AH$69,39,1)</f>
        <v/>
      </c>
      <c r="AB70" s="338" t="str">
        <f>MID($AH$69,40,1)</f>
        <v/>
      </c>
      <c r="AC70" s="122"/>
      <c r="AD70" s="323" t="s">
        <v>18</v>
      </c>
      <c r="AE70" s="122"/>
      <c r="AF70" s="122"/>
      <c r="AG70" s="117"/>
      <c r="AH70" s="581"/>
      <c r="AI70" s="582"/>
      <c r="AJ70" s="582"/>
      <c r="AK70" s="582"/>
      <c r="AL70" s="582"/>
      <c r="AM70" s="582"/>
      <c r="AN70" s="582"/>
      <c r="AO70" s="582"/>
      <c r="AP70" s="582"/>
      <c r="AQ70" s="582"/>
      <c r="AR70" s="582"/>
      <c r="AS70" s="582"/>
      <c r="AT70" s="582"/>
      <c r="AU70" s="582"/>
      <c r="AV70" s="582"/>
      <c r="AW70" s="582"/>
      <c r="AX70" s="583"/>
      <c r="AZ70" s="335"/>
      <c r="BA70" s="335"/>
      <c r="BB70" s="335"/>
      <c r="BC70" s="335"/>
      <c r="BD70" s="335"/>
      <c r="BE70" s="335"/>
      <c r="BF70" s="335"/>
      <c r="BG70" s="335"/>
      <c r="BH70" s="335"/>
      <c r="BI70" s="335"/>
      <c r="BJ70" s="335"/>
      <c r="BK70" s="335"/>
      <c r="BL70" s="335"/>
      <c r="BM70" s="335"/>
      <c r="BN70" s="335"/>
      <c r="BO70" s="335"/>
      <c r="BP70" s="335"/>
      <c r="BQ70" s="335"/>
      <c r="BR70" s="335"/>
      <c r="BS70" s="335"/>
      <c r="BT70" s="335"/>
      <c r="BU70" s="335"/>
      <c r="BV70" s="335"/>
      <c r="BW70" s="335"/>
      <c r="BX70" s="335"/>
      <c r="BY70" s="335"/>
      <c r="BZ70" s="335"/>
      <c r="CA70" s="335"/>
      <c r="CB70" s="335"/>
      <c r="CC70" s="335"/>
      <c r="CD70" s="335"/>
      <c r="CE70" s="335"/>
      <c r="CF70" s="335"/>
      <c r="CG70" s="335"/>
      <c r="CH70" s="335"/>
      <c r="CI70" s="335"/>
      <c r="CJ70" s="335"/>
      <c r="CK70" s="335"/>
      <c r="CL70" s="335"/>
      <c r="CM70" s="335"/>
      <c r="CN70" s="335"/>
      <c r="CO70" s="335"/>
    </row>
    <row r="71" spans="1:93" s="330" customFormat="1" ht="16" customHeight="1" x14ac:dyDescent="0.2">
      <c r="A71" s="122"/>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Z71" s="335"/>
      <c r="BA71" s="335"/>
      <c r="BB71" s="335"/>
      <c r="BC71" s="335"/>
      <c r="BD71" s="335"/>
      <c r="BE71" s="335"/>
      <c r="BF71" s="335"/>
      <c r="BG71" s="335"/>
      <c r="BH71" s="335"/>
      <c r="BI71" s="335"/>
      <c r="BJ71" s="335"/>
      <c r="BK71" s="335"/>
      <c r="BL71" s="335"/>
      <c r="BM71" s="335"/>
      <c r="BN71" s="335"/>
      <c r="BO71" s="335"/>
      <c r="BP71" s="335"/>
      <c r="BQ71" s="335"/>
      <c r="BR71" s="335"/>
      <c r="BS71" s="335"/>
      <c r="BT71" s="335"/>
      <c r="BU71" s="335"/>
      <c r="BV71" s="335"/>
      <c r="BW71" s="335"/>
      <c r="BX71" s="335"/>
      <c r="BY71" s="335"/>
      <c r="BZ71" s="335"/>
      <c r="CA71" s="335"/>
      <c r="CB71" s="335"/>
      <c r="CC71" s="335"/>
      <c r="CD71" s="335"/>
      <c r="CE71" s="335"/>
      <c r="CF71" s="335"/>
      <c r="CG71" s="335"/>
      <c r="CH71" s="335"/>
      <c r="CI71" s="335"/>
      <c r="CJ71" s="335"/>
      <c r="CK71" s="335"/>
      <c r="CL71" s="335"/>
      <c r="CM71" s="335"/>
      <c r="CN71" s="335"/>
      <c r="CO71" s="335"/>
    </row>
    <row r="72" spans="1:93" s="330" customFormat="1" ht="16" customHeight="1" x14ac:dyDescent="0.2">
      <c r="A72" s="122"/>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Z72" s="335"/>
      <c r="BA72" s="335"/>
      <c r="BB72" s="335"/>
      <c r="BC72" s="335"/>
      <c r="BD72" s="335"/>
      <c r="BE72" s="335"/>
      <c r="BF72" s="335"/>
      <c r="BG72" s="335"/>
      <c r="BH72" s="335"/>
      <c r="BI72" s="335"/>
      <c r="BJ72" s="335"/>
      <c r="BK72" s="335"/>
      <c r="BL72" s="335"/>
      <c r="BM72" s="335"/>
      <c r="BN72" s="335"/>
      <c r="BO72" s="335"/>
      <c r="BP72" s="335"/>
      <c r="BQ72" s="335"/>
      <c r="BR72" s="335"/>
      <c r="BS72" s="335"/>
      <c r="BT72" s="335"/>
      <c r="BU72" s="335"/>
      <c r="BV72" s="335"/>
      <c r="BW72" s="335"/>
      <c r="BX72" s="335"/>
      <c r="BY72" s="335"/>
      <c r="BZ72" s="335"/>
      <c r="CA72" s="335"/>
      <c r="CB72" s="335"/>
      <c r="CC72" s="335"/>
      <c r="CD72" s="335"/>
      <c r="CE72" s="335"/>
      <c r="CF72" s="335"/>
      <c r="CG72" s="335"/>
      <c r="CH72" s="335"/>
      <c r="CI72" s="335"/>
      <c r="CJ72" s="335"/>
      <c r="CK72" s="335"/>
      <c r="CL72" s="335"/>
      <c r="CM72" s="335"/>
      <c r="CN72" s="335"/>
      <c r="CO72" s="335"/>
    </row>
    <row r="73" spans="1:93" s="330" customFormat="1" ht="16" customHeight="1" thickBot="1" x14ac:dyDescent="0.25">
      <c r="A73" s="237"/>
      <c r="B73" s="122"/>
      <c r="C73" s="122"/>
      <c r="D73" s="122"/>
      <c r="E73" s="122"/>
      <c r="F73" s="122"/>
      <c r="G73" s="122"/>
      <c r="H73" s="237"/>
      <c r="I73" s="237"/>
      <c r="J73" s="237"/>
      <c r="K73" s="237"/>
      <c r="L73" s="237"/>
      <c r="M73" s="237"/>
      <c r="Q73" s="237"/>
      <c r="R73" s="237"/>
      <c r="S73" s="237"/>
      <c r="T73" s="237"/>
      <c r="U73" s="237"/>
      <c r="V73" s="237"/>
      <c r="W73" s="237"/>
      <c r="X73" s="237"/>
      <c r="Y73" s="237"/>
      <c r="Z73" s="237"/>
      <c r="AA73" s="237"/>
      <c r="AB73" s="122"/>
      <c r="AC73" s="122"/>
      <c r="AD73" s="122"/>
      <c r="AE73" s="122"/>
      <c r="AF73" s="122"/>
      <c r="AZ73" s="335"/>
      <c r="BA73" s="335"/>
      <c r="BB73" s="335"/>
      <c r="BC73" s="335"/>
      <c r="BD73" s="335"/>
      <c r="BE73" s="335"/>
      <c r="BF73" s="335"/>
      <c r="BG73" s="335"/>
      <c r="BH73" s="335"/>
      <c r="BI73" s="335"/>
      <c r="BJ73" s="335"/>
      <c r="BK73" s="335"/>
      <c r="BL73" s="335"/>
      <c r="BM73" s="335"/>
      <c r="BN73" s="335"/>
      <c r="BO73" s="335"/>
      <c r="BP73" s="335"/>
      <c r="BQ73" s="335"/>
      <c r="BR73" s="335"/>
      <c r="BS73" s="335"/>
      <c r="BT73" s="335"/>
      <c r="BU73" s="335"/>
      <c r="BV73" s="335"/>
      <c r="BW73" s="335"/>
      <c r="BX73" s="335"/>
      <c r="BY73" s="335"/>
      <c r="BZ73" s="335"/>
      <c r="CA73" s="335"/>
      <c r="CB73" s="335"/>
      <c r="CC73" s="335"/>
      <c r="CD73" s="335"/>
      <c r="CE73" s="335"/>
      <c r="CF73" s="335"/>
      <c r="CG73" s="335"/>
      <c r="CH73" s="335"/>
      <c r="CI73" s="335"/>
      <c r="CJ73" s="335"/>
      <c r="CK73" s="335"/>
      <c r="CL73" s="335"/>
      <c r="CM73" s="335"/>
      <c r="CN73" s="335"/>
      <c r="CO73" s="335"/>
    </row>
    <row r="74" spans="1:93" s="330" customFormat="1" ht="16" customHeight="1" thickBot="1" x14ac:dyDescent="0.25">
      <c r="A74" s="312" t="s">
        <v>150</v>
      </c>
      <c r="B74" s="122"/>
      <c r="C74" s="341"/>
      <c r="D74" s="769" t="s">
        <v>27</v>
      </c>
      <c r="E74" s="769"/>
      <c r="F74" s="769"/>
      <c r="G74" s="769"/>
      <c r="H74" s="342"/>
      <c r="I74" s="306" t="str">
        <f t="shared" ref="I74:AB74" si="11">BB74</f>
        <v/>
      </c>
      <c r="J74" s="307" t="str">
        <f t="shared" si="11"/>
        <v/>
      </c>
      <c r="K74" s="307" t="str">
        <f t="shared" si="11"/>
        <v/>
      </c>
      <c r="L74" s="307" t="str">
        <f t="shared" si="11"/>
        <v/>
      </c>
      <c r="M74" s="307" t="str">
        <f t="shared" si="11"/>
        <v/>
      </c>
      <c r="N74" s="307" t="str">
        <f t="shared" si="11"/>
        <v/>
      </c>
      <c r="O74" s="307" t="str">
        <f t="shared" si="11"/>
        <v/>
      </c>
      <c r="P74" s="307" t="str">
        <f t="shared" si="11"/>
        <v/>
      </c>
      <c r="Q74" s="307" t="str">
        <f t="shared" si="11"/>
        <v/>
      </c>
      <c r="R74" s="307" t="str">
        <f t="shared" si="11"/>
        <v/>
      </c>
      <c r="S74" s="307" t="str">
        <f t="shared" si="11"/>
        <v/>
      </c>
      <c r="T74" s="307" t="str">
        <f t="shared" si="11"/>
        <v/>
      </c>
      <c r="U74" s="307" t="str">
        <f t="shared" si="11"/>
        <v/>
      </c>
      <c r="V74" s="307" t="str">
        <f t="shared" si="11"/>
        <v/>
      </c>
      <c r="W74" s="307" t="str">
        <f t="shared" si="11"/>
        <v/>
      </c>
      <c r="X74" s="307" t="str">
        <f t="shared" si="11"/>
        <v/>
      </c>
      <c r="Y74" s="307" t="str">
        <f t="shared" si="11"/>
        <v/>
      </c>
      <c r="Z74" s="307" t="str">
        <f t="shared" si="11"/>
        <v/>
      </c>
      <c r="AA74" s="307" t="str">
        <f t="shared" si="11"/>
        <v/>
      </c>
      <c r="AB74" s="308" t="str">
        <f t="shared" si="11"/>
        <v/>
      </c>
      <c r="AC74" s="122"/>
      <c r="AD74" s="122"/>
      <c r="AE74" s="122"/>
      <c r="AF74" s="161"/>
      <c r="AG74" s="117" t="s">
        <v>27</v>
      </c>
      <c r="AH74" s="772"/>
      <c r="AI74" s="773"/>
      <c r="AJ74" s="773"/>
      <c r="AK74" s="773"/>
      <c r="AL74" s="773"/>
      <c r="AM74" s="773"/>
      <c r="AN74" s="773"/>
      <c r="AO74" s="773"/>
      <c r="AP74" s="773"/>
      <c r="AQ74" s="773"/>
      <c r="AR74" s="773"/>
      <c r="AS74" s="773"/>
      <c r="AT74" s="773"/>
      <c r="AU74" s="773"/>
      <c r="AV74" s="773"/>
      <c r="AW74" s="773"/>
      <c r="AX74" s="774"/>
      <c r="AY74" s="321" t="s">
        <v>193</v>
      </c>
      <c r="AZ74" s="322" t="str">
        <f>ASC(AH74)</f>
        <v/>
      </c>
      <c r="BA74" s="322" t="str">
        <f>SUBSTITUTE(SUBSTITUTE(SUBSTITUTE(SUBSTITUTE(SUBSTITUTE(SUBSTITUTE(SUBSTITUTE(SUBSTITUTE(SUBSTITUTE(SUBSTITUTE(SUBSTITUTE(SUBSTITUTE(SUBSTITUTE(SUBSTITUTE(SUBSTITUTE(SUBSTITUTE(SUBSTITUTE(SUBSTITUTE(SUBSTITUTE(SUBSTITUTE(SUBSTITUTE(SUBSTITUTE(SUBSTITUTE(SUBSTITUTE(SUBSTITUTE(AZ74,"が","か゛"),"ぎ","き゛"),"ぐ","く゛"),"げ","け゛"),"ご","こ゛"),"ざ","さ゛"),"じ","し゛"),"ず","す゛"),"ぜ","せ゛"),"ぞ","そ゛"),"だ","た゛"),"ぢ","ち゛"),"づ","つ゛"),"で","て゛"),"ど","と゛"),"ば","は゛"),"び","ひ゛"),"ぶ","ふ゛"),"べ","へ゛"),"ぼ","ほ゛"),"ぱ","は゜"),"ぴ","ひ゜"),"ぷ","ふ゜"),"ぺ","へ゜"),"ぽ","ほ゜")</f>
        <v/>
      </c>
      <c r="BB74" s="322" t="str">
        <f>DBCS(MID($BA74,COLUMNS($BB74:BB74),1))</f>
        <v/>
      </c>
      <c r="BC74" s="322" t="str">
        <f>DBCS(MID($BA74,COLUMNS($BB74:BC74),1))</f>
        <v/>
      </c>
      <c r="BD74" s="322" t="str">
        <f>DBCS(MID($BA74,COLUMNS($BB74:BD74),1))</f>
        <v/>
      </c>
      <c r="BE74" s="322" t="str">
        <f>DBCS(MID($BA74,COLUMNS($BB74:BE74),1))</f>
        <v/>
      </c>
      <c r="BF74" s="322" t="str">
        <f>DBCS(MID($BA74,COLUMNS($BB74:BF74),1))</f>
        <v/>
      </c>
      <c r="BG74" s="322" t="str">
        <f>DBCS(MID($BA74,COLUMNS($BB74:BG74),1))</f>
        <v/>
      </c>
      <c r="BH74" s="322" t="str">
        <f>DBCS(MID($BA74,COLUMNS($BB74:BH74),1))</f>
        <v/>
      </c>
      <c r="BI74" s="322" t="str">
        <f>DBCS(MID($BA74,COLUMNS($BB74:BI74),1))</f>
        <v/>
      </c>
      <c r="BJ74" s="322" t="str">
        <f>DBCS(MID($BA74,COLUMNS($BB74:BJ74),1))</f>
        <v/>
      </c>
      <c r="BK74" s="322" t="str">
        <f>DBCS(MID($BA74,COLUMNS($BB74:BK74),1))</f>
        <v/>
      </c>
      <c r="BL74" s="322" t="str">
        <f>DBCS(MID($BA74,COLUMNS($BB74:BL74),1))</f>
        <v/>
      </c>
      <c r="BM74" s="322" t="str">
        <f>DBCS(MID($BA74,COLUMNS($BB74:BM74),1))</f>
        <v/>
      </c>
      <c r="BN74" s="322" t="str">
        <f>DBCS(MID($BA74,COLUMNS($BB74:BN74),1))</f>
        <v/>
      </c>
      <c r="BO74" s="322" t="str">
        <f>DBCS(MID($BA74,COLUMNS($BB74:BO74),1))</f>
        <v/>
      </c>
      <c r="BP74" s="322" t="str">
        <f>DBCS(MID($BA74,COLUMNS($BB74:BP74),1))</f>
        <v/>
      </c>
      <c r="BQ74" s="322" t="str">
        <f>DBCS(MID($BA74,COLUMNS($BB74:BQ74),1))</f>
        <v/>
      </c>
      <c r="BR74" s="322" t="str">
        <f>DBCS(MID($BA74,COLUMNS($BB74:BR74),1))</f>
        <v/>
      </c>
      <c r="BS74" s="322" t="str">
        <f>DBCS(MID($BA74,COLUMNS($BB74:BS74),1))</f>
        <v/>
      </c>
      <c r="BT74" s="322" t="str">
        <f>DBCS(MID($BA74,COLUMNS($BB74:BT74),1))</f>
        <v/>
      </c>
      <c r="BU74" s="322" t="str">
        <f>DBCS(MID($BA74,COLUMNS($BB74:BU74),1))</f>
        <v/>
      </c>
      <c r="BV74" s="322" t="str">
        <f>DBCS(MID($BA74,COLUMNS($BB74:BV74),1))</f>
        <v/>
      </c>
      <c r="BW74" s="322" t="str">
        <f>DBCS(MID($BA74,COLUMNS($BB74:BW74),1))</f>
        <v/>
      </c>
      <c r="BX74" s="322" t="str">
        <f>DBCS(MID($BA74,COLUMNS($BB74:BX74),1))</f>
        <v/>
      </c>
      <c r="BY74" s="322" t="str">
        <f>DBCS(MID($BA74,COLUMNS($BB74:BY74),1))</f>
        <v/>
      </c>
      <c r="BZ74" s="322" t="str">
        <f>DBCS(MID($BA74,COLUMNS($BB74:BZ74),1))</f>
        <v/>
      </c>
      <c r="CA74" s="322" t="str">
        <f>DBCS(MID($BA74,COLUMNS($BB74:CA74),1))</f>
        <v/>
      </c>
      <c r="CB74" s="322" t="str">
        <f>DBCS(MID($BA74,COLUMNS($BB74:CB74),1))</f>
        <v/>
      </c>
      <c r="CC74" s="322" t="str">
        <f>DBCS(MID($BA74,COLUMNS($BB74:CC74),1))</f>
        <v/>
      </c>
      <c r="CD74" s="322" t="str">
        <f>DBCS(MID($BA74,COLUMNS($BB74:CD74),1))</f>
        <v/>
      </c>
      <c r="CE74" s="322" t="str">
        <f>DBCS(MID($BA74,COLUMNS($BB74:CE74),1))</f>
        <v/>
      </c>
      <c r="CF74" s="322" t="str">
        <f>DBCS(MID($BA74,COLUMNS($BB74:CF74),1))</f>
        <v/>
      </c>
      <c r="CG74" s="322" t="str">
        <f>DBCS(MID($BA74,COLUMNS($BB74:CG74),1))</f>
        <v/>
      </c>
      <c r="CH74" s="322" t="str">
        <f>DBCS(MID($BA74,COLUMNS($BB74:CH74),1))</f>
        <v/>
      </c>
      <c r="CI74" s="322" t="str">
        <f>DBCS(MID($BA74,COLUMNS($BB74:CI74),1))</f>
        <v/>
      </c>
      <c r="CJ74" s="322" t="str">
        <f>DBCS(MID($BA74,COLUMNS($BB74:CJ74),1))</f>
        <v/>
      </c>
      <c r="CK74" s="322" t="str">
        <f>DBCS(MID($BA74,COLUMNS($BB74:CK74),1))</f>
        <v/>
      </c>
      <c r="CL74" s="322" t="str">
        <f>DBCS(MID($BA74,COLUMNS($BB74:CL74),1))</f>
        <v/>
      </c>
      <c r="CM74" s="322" t="str">
        <f>DBCS(MID($BA74,COLUMNS($BB74:CM74),1))</f>
        <v/>
      </c>
      <c r="CN74" s="322" t="str">
        <f>DBCS(MID($BA74,COLUMNS($BB74:CN74),1))</f>
        <v/>
      </c>
      <c r="CO74" s="322" t="str">
        <f>DBCS(MID($BA74,COLUMNS($BB74:CO74),1))</f>
        <v/>
      </c>
    </row>
    <row r="75" spans="1:93" s="330" customFormat="1" ht="16" customHeight="1" thickBot="1" x14ac:dyDescent="0.25">
      <c r="A75" s="122"/>
      <c r="B75" s="122"/>
      <c r="C75" s="341"/>
      <c r="D75" s="769" t="s">
        <v>26</v>
      </c>
      <c r="E75" s="769"/>
      <c r="F75" s="769"/>
      <c r="G75" s="769"/>
      <c r="H75" s="342"/>
      <c r="I75" s="306" t="str">
        <f>LEFT($AH$75,1)</f>
        <v/>
      </c>
      <c r="J75" s="307" t="str">
        <f>MID($AH$75,2,1)</f>
        <v/>
      </c>
      <c r="K75" s="307" t="str">
        <f>MID($AH$75,3,1)</f>
        <v/>
      </c>
      <c r="L75" s="307" t="str">
        <f>MID($AH$75,4,1)</f>
        <v/>
      </c>
      <c r="M75" s="307" t="str">
        <f>MID($AH$75,5,1)</f>
        <v/>
      </c>
      <c r="N75" s="307" t="str">
        <f>MID($AH$75,6,1)</f>
        <v/>
      </c>
      <c r="O75" s="307" t="str">
        <f>MID($AH$75,7,1)</f>
        <v/>
      </c>
      <c r="P75" s="307" t="str">
        <f>MID($AH$75,8,1)</f>
        <v/>
      </c>
      <c r="Q75" s="307" t="str">
        <f>MID($AH$75,9,1)</f>
        <v/>
      </c>
      <c r="R75" s="307" t="str">
        <f>MID($AH$75,10,1)</f>
        <v/>
      </c>
      <c r="S75" s="307" t="str">
        <f>MID($AH$75,11,1)</f>
        <v/>
      </c>
      <c r="T75" s="307" t="str">
        <f>MID($AH$75,12,1)</f>
        <v/>
      </c>
      <c r="U75" s="307" t="str">
        <f>MID($AH$75,13,1)</f>
        <v/>
      </c>
      <c r="V75" s="307" t="str">
        <f>MID($AH$75,14,1)</f>
        <v/>
      </c>
      <c r="W75" s="307" t="str">
        <f>MID($AH$75,15,1)</f>
        <v/>
      </c>
      <c r="X75" s="307" t="str">
        <f>MID($AH$75,16,1)</f>
        <v/>
      </c>
      <c r="Y75" s="307" t="str">
        <f>MID($AH$75,17,1)</f>
        <v/>
      </c>
      <c r="Z75" s="307" t="str">
        <f>MID($AH$75,18,1)</f>
        <v/>
      </c>
      <c r="AA75" s="307" t="str">
        <f>MID($AH$75,19,1)</f>
        <v/>
      </c>
      <c r="AB75" s="308" t="str">
        <f>MID($AH$75,20,1)</f>
        <v/>
      </c>
      <c r="AF75" s="161"/>
      <c r="AG75" s="117" t="s">
        <v>26</v>
      </c>
      <c r="AH75" s="772"/>
      <c r="AI75" s="773"/>
      <c r="AJ75" s="773"/>
      <c r="AK75" s="773"/>
      <c r="AL75" s="773"/>
      <c r="AM75" s="773"/>
      <c r="AN75" s="773"/>
      <c r="AO75" s="773"/>
      <c r="AP75" s="773"/>
      <c r="AQ75" s="773"/>
      <c r="AR75" s="773"/>
      <c r="AS75" s="773"/>
      <c r="AT75" s="773"/>
      <c r="AU75" s="773"/>
      <c r="AV75" s="773"/>
      <c r="AW75" s="773"/>
      <c r="AX75" s="774"/>
      <c r="AY75" s="321" t="s">
        <v>193</v>
      </c>
      <c r="AZ75" s="309"/>
      <c r="BA75" s="161"/>
      <c r="BB75" s="161"/>
      <c r="BC75" s="161"/>
      <c r="BD75" s="161"/>
      <c r="BE75" s="161"/>
      <c r="BF75" s="161"/>
      <c r="BG75" s="161"/>
      <c r="BH75" s="161"/>
      <c r="BI75" s="161"/>
      <c r="BJ75" s="161"/>
      <c r="BK75" s="161"/>
      <c r="BL75" s="161"/>
      <c r="BM75" s="161"/>
      <c r="BN75" s="161"/>
      <c r="BO75" s="161"/>
      <c r="BP75" s="161"/>
      <c r="BQ75" s="161"/>
      <c r="BR75" s="161"/>
      <c r="BS75" s="161"/>
      <c r="BT75" s="161"/>
      <c r="BU75" s="161"/>
      <c r="BV75" s="161"/>
      <c r="BW75" s="161"/>
      <c r="BX75" s="161"/>
      <c r="BY75" s="161"/>
      <c r="BZ75" s="161"/>
      <c r="CA75" s="161"/>
      <c r="CB75" s="161"/>
      <c r="CC75" s="161"/>
      <c r="CD75" s="161"/>
      <c r="CE75" s="161"/>
      <c r="CF75" s="161"/>
      <c r="CG75" s="161"/>
      <c r="CH75" s="161"/>
      <c r="CI75" s="161"/>
      <c r="CJ75" s="161"/>
      <c r="CK75" s="161"/>
      <c r="CL75" s="161"/>
      <c r="CM75" s="161"/>
      <c r="CN75" s="161"/>
      <c r="CO75" s="161"/>
    </row>
    <row r="76" spans="1:93" s="330" customFormat="1" ht="16" customHeight="1" thickBot="1" x14ac:dyDescent="0.25">
      <c r="A76" s="122"/>
      <c r="B76" s="122"/>
      <c r="C76" s="341"/>
      <c r="D76" s="769" t="s">
        <v>8</v>
      </c>
      <c r="E76" s="769"/>
      <c r="F76" s="769"/>
      <c r="G76" s="769"/>
      <c r="H76" s="342"/>
      <c r="I76" s="317" t="str">
        <f>LEFT(AH76)</f>
        <v/>
      </c>
      <c r="J76" s="318" t="s">
        <v>25</v>
      </c>
      <c r="K76" s="306" t="str">
        <f>LEFT(AK76)</f>
        <v/>
      </c>
      <c r="L76" s="308" t="str">
        <f>MID(AK76,2,1)</f>
        <v/>
      </c>
      <c r="M76" s="319" t="s">
        <v>33</v>
      </c>
      <c r="N76" s="306" t="str">
        <f>LEFT(AM76)</f>
        <v/>
      </c>
      <c r="O76" s="308" t="str">
        <f>MID(AM76,2,1)</f>
        <v/>
      </c>
      <c r="P76" s="319" t="s">
        <v>11</v>
      </c>
      <c r="Q76" s="306" t="str">
        <f>LEFT(AO76)</f>
        <v/>
      </c>
      <c r="R76" s="308" t="str">
        <f>MID(AO76,2,1)</f>
        <v/>
      </c>
      <c r="S76" s="239" t="s">
        <v>12</v>
      </c>
      <c r="T76" s="239"/>
      <c r="U76" s="239"/>
      <c r="V76" s="239"/>
      <c r="W76" s="239"/>
      <c r="X76" s="239"/>
      <c r="Y76" s="239"/>
      <c r="Z76" s="239"/>
      <c r="AA76" s="239"/>
      <c r="AB76" s="239"/>
      <c r="AF76" s="161"/>
      <c r="AG76" s="117" t="s">
        <v>8</v>
      </c>
      <c r="AH76" s="795"/>
      <c r="AI76" s="796"/>
      <c r="AJ76" s="180" t="s">
        <v>25</v>
      </c>
      <c r="AK76" s="177"/>
      <c r="AL76" s="174" t="s">
        <v>33</v>
      </c>
      <c r="AM76" s="177"/>
      <c r="AN76" s="174" t="s">
        <v>11</v>
      </c>
      <c r="AO76" s="177"/>
      <c r="AP76" s="161" t="s">
        <v>12</v>
      </c>
      <c r="AQ76" s="122"/>
      <c r="AR76" s="122"/>
      <c r="AS76" s="122"/>
      <c r="AT76" s="122"/>
      <c r="AU76" s="122"/>
      <c r="AV76" s="122"/>
      <c r="AW76" s="161"/>
      <c r="AX76" s="161"/>
      <c r="AY76" s="122"/>
      <c r="AZ76" s="161"/>
      <c r="BA76" s="161"/>
      <c r="BB76" s="161"/>
      <c r="BC76" s="161"/>
      <c r="BD76" s="161"/>
      <c r="BE76" s="161"/>
      <c r="BF76" s="161"/>
      <c r="BG76" s="161"/>
      <c r="BH76" s="161"/>
      <c r="BI76" s="161"/>
      <c r="BJ76" s="161"/>
      <c r="BK76" s="161"/>
      <c r="BL76" s="161"/>
      <c r="BM76" s="161"/>
      <c r="BN76" s="161"/>
      <c r="BO76" s="161"/>
      <c r="BP76" s="161"/>
      <c r="BQ76" s="161"/>
      <c r="BR76" s="161"/>
      <c r="BS76" s="161"/>
      <c r="BT76" s="161"/>
      <c r="BU76" s="161"/>
      <c r="BV76" s="161"/>
      <c r="BW76" s="161"/>
      <c r="BX76" s="161"/>
      <c r="BY76" s="161"/>
      <c r="BZ76" s="161"/>
      <c r="CA76" s="161"/>
      <c r="CB76" s="161"/>
      <c r="CC76" s="161"/>
      <c r="CD76" s="161"/>
      <c r="CE76" s="161"/>
      <c r="CF76" s="161"/>
      <c r="CG76" s="161"/>
      <c r="CH76" s="161"/>
      <c r="CI76" s="161"/>
      <c r="CJ76" s="161"/>
      <c r="CK76" s="161"/>
      <c r="CL76" s="161"/>
      <c r="CM76" s="161"/>
      <c r="CN76" s="161"/>
      <c r="CO76" s="161"/>
    </row>
    <row r="77" spans="1:93" s="330" customFormat="1" ht="16" customHeight="1" thickBot="1" x14ac:dyDescent="0.25">
      <c r="A77" s="122"/>
      <c r="B77" s="122"/>
      <c r="C77" s="343"/>
      <c r="D77" s="797" t="s">
        <v>24</v>
      </c>
      <c r="E77" s="797"/>
      <c r="F77" s="797"/>
      <c r="G77" s="797"/>
      <c r="H77" s="344"/>
      <c r="I77" s="798" t="str">
        <f>IF(AH77="","",AH77)</f>
        <v/>
      </c>
      <c r="J77" s="799"/>
      <c r="K77" s="799"/>
      <c r="L77" s="200" t="s">
        <v>300</v>
      </c>
      <c r="M77" s="800" t="s">
        <v>23</v>
      </c>
      <c r="N77" s="801"/>
      <c r="O77" s="802"/>
      <c r="P77" s="806" t="str">
        <f>IF(AN78="","",AN78)</f>
        <v/>
      </c>
      <c r="Q77" s="807"/>
      <c r="R77" s="345"/>
      <c r="S77" s="346"/>
      <c r="T77" s="347"/>
      <c r="U77" s="347"/>
      <c r="V77" s="348"/>
      <c r="W77" s="122"/>
      <c r="X77" s="122"/>
      <c r="Y77" s="122"/>
      <c r="Z77" s="348"/>
      <c r="AA77" s="348"/>
      <c r="AB77" s="348"/>
      <c r="AG77" s="117" t="s">
        <v>24</v>
      </c>
      <c r="AH77" s="810"/>
      <c r="AI77" s="811"/>
      <c r="AJ77" s="812"/>
      <c r="AK77" s="349" t="s">
        <v>300</v>
      </c>
      <c r="AM77" s="320"/>
      <c r="AZ77" s="335"/>
      <c r="BA77" s="335"/>
      <c r="BB77" s="335"/>
      <c r="BC77" s="335"/>
      <c r="BD77" s="335"/>
      <c r="BE77" s="335"/>
      <c r="BF77" s="335"/>
      <c r="BG77" s="335"/>
      <c r="BH77" s="335"/>
      <c r="BI77" s="335"/>
      <c r="BJ77" s="335"/>
      <c r="BK77" s="335"/>
      <c r="BL77" s="335"/>
      <c r="BM77" s="335"/>
      <c r="BN77" s="335"/>
      <c r="BO77" s="335"/>
      <c r="BP77" s="335"/>
      <c r="BQ77" s="335"/>
      <c r="BR77" s="335"/>
      <c r="BS77" s="335"/>
      <c r="BT77" s="335"/>
      <c r="BU77" s="335"/>
      <c r="BV77" s="335"/>
      <c r="BW77" s="335"/>
      <c r="BX77" s="335"/>
      <c r="BY77" s="335"/>
      <c r="BZ77" s="335"/>
      <c r="CA77" s="335"/>
      <c r="CB77" s="335"/>
      <c r="CC77" s="335"/>
      <c r="CD77" s="335"/>
      <c r="CE77" s="335"/>
      <c r="CF77" s="335"/>
      <c r="CG77" s="335"/>
      <c r="CH77" s="335"/>
      <c r="CI77" s="335"/>
      <c r="CJ77" s="335"/>
      <c r="CK77" s="335"/>
      <c r="CL77" s="335"/>
      <c r="CM77" s="335"/>
      <c r="CN77" s="335"/>
      <c r="CO77" s="335"/>
    </row>
    <row r="78" spans="1:93" s="330" customFormat="1" ht="16" customHeight="1" thickBot="1" x14ac:dyDescent="0.25">
      <c r="A78" s="122"/>
      <c r="B78" s="122"/>
      <c r="C78" s="350"/>
      <c r="D78" s="813" t="s">
        <v>22</v>
      </c>
      <c r="E78" s="813"/>
      <c r="F78" s="813"/>
      <c r="G78" s="813"/>
      <c r="H78" s="351"/>
      <c r="I78" s="814" t="str">
        <f>IF(AH78="","",AH78)</f>
        <v/>
      </c>
      <c r="J78" s="815"/>
      <c r="K78" s="815"/>
      <c r="L78" s="352" t="s">
        <v>302</v>
      </c>
      <c r="M78" s="803"/>
      <c r="N78" s="804"/>
      <c r="O78" s="805"/>
      <c r="P78" s="808"/>
      <c r="Q78" s="809"/>
      <c r="R78" s="353" t="s">
        <v>149</v>
      </c>
      <c r="S78" s="346"/>
      <c r="T78" s="347"/>
      <c r="U78" s="347"/>
      <c r="V78" s="354"/>
      <c r="W78" s="355"/>
      <c r="X78" s="355"/>
      <c r="Y78" s="355"/>
      <c r="Z78" s="354"/>
      <c r="AA78" s="354"/>
      <c r="AB78" s="354"/>
      <c r="AC78" s="356"/>
      <c r="AD78" s="356"/>
      <c r="AG78" s="117" t="s">
        <v>22</v>
      </c>
      <c r="AH78" s="810"/>
      <c r="AI78" s="811"/>
      <c r="AJ78" s="812"/>
      <c r="AK78" s="311" t="s">
        <v>301</v>
      </c>
      <c r="AM78" s="320" t="s">
        <v>303</v>
      </c>
      <c r="AN78" s="556"/>
      <c r="AO78" s="558"/>
      <c r="AP78" s="311" t="s">
        <v>149</v>
      </c>
      <c r="AQ78" s="324" t="str">
        <f>LEFT(AH79)</f>
        <v/>
      </c>
      <c r="AR78" s="324" t="str">
        <f>MID(AH79,2,1)</f>
        <v/>
      </c>
      <c r="AS78" s="324" t="str">
        <f>MID(AH79,3,1)</f>
        <v/>
      </c>
      <c r="AT78" s="324" t="str">
        <f>MID(AH79,4,1)</f>
        <v/>
      </c>
      <c r="AU78" s="324" t="str">
        <f>MID(AH79,5,1)</f>
        <v/>
      </c>
      <c r="AV78" s="324" t="str">
        <f>MID(AH79,6,1)</f>
        <v/>
      </c>
      <c r="AW78" s="324" t="str">
        <f>AO79&amp;AT79&amp;AY79</f>
        <v/>
      </c>
      <c r="AZ78" s="335"/>
      <c r="BA78" s="335"/>
      <c r="BB78" s="335"/>
      <c r="BC78" s="335"/>
      <c r="BD78" s="335"/>
      <c r="BE78" s="335"/>
      <c r="BF78" s="335"/>
      <c r="BG78" s="335"/>
      <c r="BH78" s="335"/>
      <c r="BI78" s="335"/>
      <c r="BJ78" s="335"/>
      <c r="BK78" s="335"/>
      <c r="BL78" s="335"/>
      <c r="BM78" s="335"/>
      <c r="BN78" s="335"/>
      <c r="BO78" s="335"/>
      <c r="BP78" s="335"/>
      <c r="BQ78" s="335"/>
      <c r="BR78" s="335"/>
      <c r="BS78" s="335"/>
      <c r="BT78" s="335"/>
      <c r="BU78" s="335"/>
      <c r="BV78" s="335"/>
      <c r="BW78" s="335"/>
      <c r="BX78" s="335"/>
      <c r="BY78" s="335"/>
      <c r="BZ78" s="335"/>
      <c r="CA78" s="335"/>
      <c r="CB78" s="335"/>
      <c r="CC78" s="335"/>
      <c r="CD78" s="335"/>
      <c r="CE78" s="335"/>
      <c r="CF78" s="335"/>
      <c r="CG78" s="335"/>
      <c r="CH78" s="335"/>
      <c r="CI78" s="335"/>
      <c r="CJ78" s="335"/>
      <c r="CK78" s="335"/>
      <c r="CL78" s="335"/>
      <c r="CM78" s="335"/>
      <c r="CN78" s="335"/>
      <c r="CO78" s="335"/>
    </row>
    <row r="79" spans="1:93" s="330" customFormat="1" ht="16" customHeight="1" thickBot="1" x14ac:dyDescent="0.25">
      <c r="A79" s="122"/>
      <c r="B79" s="122"/>
      <c r="C79" s="357"/>
      <c r="D79" s="777" t="s">
        <v>21</v>
      </c>
      <c r="E79" s="777"/>
      <c r="F79" s="777"/>
      <c r="G79" s="777"/>
      <c r="H79" s="342"/>
      <c r="I79" s="315" t="str">
        <f t="shared" ref="I79:N79" si="12">AQ78</f>
        <v/>
      </c>
      <c r="J79" s="325" t="str">
        <f t="shared" si="12"/>
        <v/>
      </c>
      <c r="K79" s="325" t="str">
        <f t="shared" si="12"/>
        <v/>
      </c>
      <c r="L79" s="325" t="str">
        <f t="shared" si="12"/>
        <v/>
      </c>
      <c r="M79" s="307" t="str">
        <f t="shared" si="12"/>
        <v/>
      </c>
      <c r="N79" s="326" t="str">
        <f t="shared" si="12"/>
        <v/>
      </c>
      <c r="O79" s="779" t="str">
        <f>IF(AO79="","",AO79)</f>
        <v/>
      </c>
      <c r="P79" s="780"/>
      <c r="Q79" s="780"/>
      <c r="R79" s="781" t="str">
        <f>IF(AO79="","都道府県","")</f>
        <v>都道府県</v>
      </c>
      <c r="S79" s="782"/>
      <c r="T79" s="782"/>
      <c r="U79" s="779" t="str">
        <f>IF(AT79="","",AT79)</f>
        <v/>
      </c>
      <c r="V79" s="780"/>
      <c r="W79" s="780"/>
      <c r="X79" s="781" t="str">
        <f>IF(AT79="","市郡区","")</f>
        <v>市郡区</v>
      </c>
      <c r="Y79" s="782"/>
      <c r="Z79" s="779" t="str">
        <f>IF(AY79="","",AY79)</f>
        <v/>
      </c>
      <c r="AA79" s="780"/>
      <c r="AB79" s="780"/>
      <c r="AC79" s="779" t="str">
        <f>IF(AY79="","区町村","")</f>
        <v>区町村</v>
      </c>
      <c r="AD79" s="818"/>
      <c r="AF79" s="327"/>
      <c r="AG79" s="328" t="s">
        <v>304</v>
      </c>
      <c r="AH79" s="816" t="str">
        <f>IF(AND(AO79="",AT79="",AY79),"",VLOOKUP(AW78,[1]コード２!$A$2:$E$1897,2,FALSE))</f>
        <v/>
      </c>
      <c r="AI79" s="817"/>
      <c r="AJ79" s="329" t="s">
        <v>545</v>
      </c>
      <c r="AK79" s="329"/>
      <c r="AM79" s="117"/>
      <c r="AN79" s="331" t="s">
        <v>15</v>
      </c>
      <c r="AO79" s="556"/>
      <c r="AP79" s="557"/>
      <c r="AQ79" s="558"/>
      <c r="AR79" s="600" t="s">
        <v>16</v>
      </c>
      <c r="AS79" s="601"/>
      <c r="AT79" s="556"/>
      <c r="AU79" s="557"/>
      <c r="AV79" s="558"/>
      <c r="AW79" s="332"/>
      <c r="AX79" s="236" t="s">
        <v>299</v>
      </c>
      <c r="AY79" s="587"/>
      <c r="AZ79" s="588"/>
      <c r="BA79" s="335"/>
      <c r="BB79" s="335"/>
      <c r="BC79" s="335"/>
      <c r="BD79" s="335"/>
      <c r="BE79" s="335"/>
      <c r="BF79" s="335"/>
      <c r="BG79" s="335"/>
      <c r="BH79" s="335"/>
      <c r="BI79" s="335"/>
      <c r="BJ79" s="335"/>
      <c r="BK79" s="335"/>
      <c r="BL79" s="335"/>
      <c r="BM79" s="335"/>
      <c r="BN79" s="335"/>
      <c r="BO79" s="335"/>
      <c r="BP79" s="335"/>
      <c r="BQ79" s="335"/>
      <c r="BR79" s="335"/>
      <c r="BS79" s="335"/>
      <c r="BT79" s="335"/>
      <c r="BU79" s="335"/>
      <c r="BV79" s="335"/>
      <c r="BW79" s="335"/>
      <c r="BX79" s="335"/>
      <c r="BY79" s="335"/>
      <c r="BZ79" s="335"/>
      <c r="CA79" s="335"/>
      <c r="CB79" s="335"/>
      <c r="CC79" s="335"/>
      <c r="CD79" s="335"/>
      <c r="CE79" s="335"/>
      <c r="CF79" s="335"/>
      <c r="CG79" s="335"/>
      <c r="CH79" s="335"/>
      <c r="CI79" s="335"/>
      <c r="CJ79" s="335"/>
      <c r="CK79" s="335"/>
      <c r="CL79" s="335"/>
      <c r="CM79" s="335"/>
      <c r="CN79" s="335"/>
      <c r="CO79" s="335"/>
    </row>
    <row r="80" spans="1:93" s="330" customFormat="1" ht="16" customHeight="1" x14ac:dyDescent="0.2">
      <c r="A80" s="122"/>
      <c r="B80" s="122"/>
      <c r="C80" s="358"/>
      <c r="D80" s="785" t="s">
        <v>20</v>
      </c>
      <c r="E80" s="785"/>
      <c r="F80" s="785"/>
      <c r="G80" s="785"/>
      <c r="H80" s="344"/>
      <c r="I80" s="315" t="str">
        <f>LEFT(AH80)</f>
        <v/>
      </c>
      <c r="J80" s="333" t="str">
        <f>MID($AH$80,2,1)</f>
        <v/>
      </c>
      <c r="K80" s="333" t="str">
        <f>MID($AH$80,3,1)</f>
        <v/>
      </c>
      <c r="L80" s="333" t="str">
        <f>MID($AH$80,4,1)</f>
        <v/>
      </c>
      <c r="M80" s="333" t="str">
        <f>MID($AH$80,5,1)</f>
        <v/>
      </c>
      <c r="N80" s="333" t="str">
        <f>MID($AH$80,6,1)</f>
        <v/>
      </c>
      <c r="O80" s="333" t="str">
        <f>MID($AH$80,7,1)</f>
        <v/>
      </c>
      <c r="P80" s="333" t="str">
        <f>MID($AH$80,8,1)</f>
        <v/>
      </c>
      <c r="Q80" s="333" t="str">
        <f>MID($AH$80,9,1)</f>
        <v/>
      </c>
      <c r="R80" s="333" t="str">
        <f>MID($AH$80,10,1)</f>
        <v/>
      </c>
      <c r="S80" s="333" t="str">
        <f>MID($AH$80,11,1)</f>
        <v/>
      </c>
      <c r="T80" s="333" t="str">
        <f>MID($AH$80,12,1)</f>
        <v/>
      </c>
      <c r="U80" s="333" t="str">
        <f>MID($AH$80,13,1)</f>
        <v/>
      </c>
      <c r="V80" s="333" t="str">
        <f>MID($AH$80,14,1)</f>
        <v/>
      </c>
      <c r="W80" s="333" t="str">
        <f>MID($AH$80,15,1)</f>
        <v/>
      </c>
      <c r="X80" s="333" t="str">
        <f>MID($AH$80,16,1)</f>
        <v/>
      </c>
      <c r="Y80" s="333" t="str">
        <f>MID($AH$80,17,1)</f>
        <v/>
      </c>
      <c r="Z80" s="333" t="str">
        <f>MID($AH$80,18,1)</f>
        <v/>
      </c>
      <c r="AA80" s="333" t="str">
        <f>MID($AH$80,19,1)</f>
        <v/>
      </c>
      <c r="AB80" s="334" t="str">
        <f>MID($AH$80,20,1)</f>
        <v/>
      </c>
      <c r="AC80" s="648" t="s">
        <v>9</v>
      </c>
      <c r="AD80" s="648"/>
      <c r="AE80" s="648"/>
      <c r="AF80" s="239"/>
      <c r="AG80" s="117" t="s">
        <v>20</v>
      </c>
      <c r="AH80" s="578"/>
      <c r="AI80" s="579"/>
      <c r="AJ80" s="579"/>
      <c r="AK80" s="579"/>
      <c r="AL80" s="579"/>
      <c r="AM80" s="579"/>
      <c r="AN80" s="579"/>
      <c r="AO80" s="579"/>
      <c r="AP80" s="579"/>
      <c r="AQ80" s="579"/>
      <c r="AR80" s="579"/>
      <c r="AS80" s="579"/>
      <c r="AT80" s="579"/>
      <c r="AU80" s="579"/>
      <c r="AV80" s="579"/>
      <c r="AW80" s="579"/>
      <c r="AX80" s="580"/>
      <c r="AY80" s="309" t="s">
        <v>193</v>
      </c>
      <c r="AZ80" s="335"/>
      <c r="BA80" s="335"/>
      <c r="BB80" s="335"/>
      <c r="BC80" s="335"/>
      <c r="BD80" s="335"/>
      <c r="BE80" s="335"/>
      <c r="BF80" s="335"/>
      <c r="BG80" s="335"/>
      <c r="BH80" s="335"/>
      <c r="BI80" s="335"/>
      <c r="BJ80" s="335"/>
      <c r="BK80" s="335"/>
      <c r="BL80" s="335"/>
      <c r="BM80" s="335"/>
      <c r="BN80" s="335"/>
      <c r="BO80" s="335"/>
      <c r="BP80" s="335"/>
      <c r="BQ80" s="335"/>
      <c r="BR80" s="335"/>
      <c r="BS80" s="335"/>
      <c r="BT80" s="335"/>
      <c r="BU80" s="335"/>
      <c r="BV80" s="335"/>
      <c r="BW80" s="335"/>
      <c r="BX80" s="335"/>
      <c r="BY80" s="335"/>
      <c r="BZ80" s="335"/>
      <c r="CA80" s="335"/>
      <c r="CB80" s="335"/>
      <c r="CC80" s="335"/>
      <c r="CD80" s="335"/>
      <c r="CE80" s="335"/>
      <c r="CF80" s="335"/>
      <c r="CG80" s="335"/>
      <c r="CH80" s="335"/>
      <c r="CI80" s="335"/>
      <c r="CJ80" s="335"/>
      <c r="CK80" s="335"/>
      <c r="CL80" s="335"/>
      <c r="CM80" s="335"/>
      <c r="CN80" s="335"/>
      <c r="CO80" s="335"/>
    </row>
    <row r="81" spans="1:93" s="330" customFormat="1" ht="16" customHeight="1" thickBot="1" x14ac:dyDescent="0.25">
      <c r="A81" s="122"/>
      <c r="B81" s="122"/>
      <c r="C81" s="359"/>
      <c r="D81" s="786"/>
      <c r="E81" s="786"/>
      <c r="F81" s="786"/>
      <c r="G81" s="786"/>
      <c r="H81" s="351"/>
      <c r="I81" s="336" t="str">
        <f>MID($AH$80,21,1)</f>
        <v/>
      </c>
      <c r="J81" s="337" t="str">
        <f>MID($AH$80,22,1)</f>
        <v/>
      </c>
      <c r="K81" s="337" t="str">
        <f>MID($AH$80,23,1)</f>
        <v/>
      </c>
      <c r="L81" s="337" t="str">
        <f>MID($AH$80,24,1)</f>
        <v/>
      </c>
      <c r="M81" s="337" t="str">
        <f>MID($AH$80,25,1)</f>
        <v/>
      </c>
      <c r="N81" s="337" t="str">
        <f>MID($AH$80,26,1)</f>
        <v/>
      </c>
      <c r="O81" s="337" t="str">
        <f>MID($AH$80,27,1)</f>
        <v/>
      </c>
      <c r="P81" s="337" t="str">
        <f>MID($AH$80,28,1)</f>
        <v/>
      </c>
      <c r="Q81" s="337" t="str">
        <f>MID($AH$80,29,1)</f>
        <v/>
      </c>
      <c r="R81" s="337" t="str">
        <f>MID($AH$80,30,1)</f>
        <v/>
      </c>
      <c r="S81" s="337" t="str">
        <f>MID($AH$80,31,1)</f>
        <v/>
      </c>
      <c r="T81" s="337" t="str">
        <f>MID($AH$80,32,1)</f>
        <v/>
      </c>
      <c r="U81" s="337" t="str">
        <f>MID($AH$80,33,1)</f>
        <v/>
      </c>
      <c r="V81" s="337" t="str">
        <f>MID($AH$80,34,1)</f>
        <v/>
      </c>
      <c r="W81" s="337" t="str">
        <f>MID($AH$80,35,1)</f>
        <v/>
      </c>
      <c r="X81" s="337" t="str">
        <f>MID($AH$80,36,1)</f>
        <v/>
      </c>
      <c r="Y81" s="337" t="str">
        <f>MID($AH$80,37,1)</f>
        <v/>
      </c>
      <c r="Z81" s="337" t="str">
        <f>MID($AH$80,38,1)</f>
        <v/>
      </c>
      <c r="AA81" s="337" t="str">
        <f>MID($AH$80,39,1)</f>
        <v/>
      </c>
      <c r="AB81" s="338" t="str">
        <f>MID($AH$80,40,1)</f>
        <v/>
      </c>
      <c r="AC81" s="122"/>
      <c r="AD81" s="323" t="s">
        <v>18</v>
      </c>
      <c r="AE81" s="122"/>
      <c r="AF81" s="122"/>
      <c r="AG81" s="117"/>
      <c r="AH81" s="581"/>
      <c r="AI81" s="582"/>
      <c r="AJ81" s="582"/>
      <c r="AK81" s="582"/>
      <c r="AL81" s="582"/>
      <c r="AM81" s="582"/>
      <c r="AN81" s="582"/>
      <c r="AO81" s="582"/>
      <c r="AP81" s="582"/>
      <c r="AQ81" s="582"/>
      <c r="AR81" s="582"/>
      <c r="AS81" s="582"/>
      <c r="AT81" s="582"/>
      <c r="AU81" s="582"/>
      <c r="AV81" s="582"/>
      <c r="AW81" s="582"/>
      <c r="AX81" s="583"/>
      <c r="AZ81" s="335"/>
      <c r="BA81" s="335"/>
      <c r="BB81" s="335"/>
      <c r="BC81" s="335"/>
      <c r="BD81" s="335"/>
      <c r="BE81" s="335"/>
      <c r="BF81" s="335"/>
      <c r="BG81" s="335"/>
      <c r="BH81" s="335"/>
      <c r="BI81" s="335"/>
      <c r="BJ81" s="335"/>
      <c r="BK81" s="335"/>
      <c r="BL81" s="335"/>
      <c r="BM81" s="335"/>
      <c r="BN81" s="335"/>
      <c r="BO81" s="335"/>
      <c r="BP81" s="335"/>
      <c r="BQ81" s="335"/>
      <c r="BR81" s="335"/>
      <c r="BS81" s="335"/>
      <c r="BT81" s="335"/>
      <c r="BU81" s="335"/>
      <c r="BV81" s="335"/>
      <c r="BW81" s="335"/>
      <c r="BX81" s="335"/>
      <c r="BY81" s="335"/>
      <c r="BZ81" s="335"/>
      <c r="CA81" s="335"/>
      <c r="CB81" s="335"/>
      <c r="CC81" s="335"/>
      <c r="CD81" s="335"/>
      <c r="CE81" s="335"/>
      <c r="CF81" s="335"/>
      <c r="CG81" s="335"/>
      <c r="CH81" s="335"/>
      <c r="CI81" s="335"/>
      <c r="CJ81" s="335"/>
      <c r="CK81" s="335"/>
      <c r="CL81" s="335"/>
      <c r="CM81" s="335"/>
      <c r="CN81" s="335"/>
      <c r="CO81" s="335"/>
    </row>
    <row r="82" spans="1:93" s="330" customFormat="1" ht="16" customHeight="1" x14ac:dyDescent="0.2">
      <c r="A82" s="237"/>
      <c r="B82" s="122"/>
      <c r="C82" s="122"/>
      <c r="D82" s="122"/>
      <c r="E82" s="122"/>
      <c r="F82" s="122"/>
      <c r="G82" s="122"/>
      <c r="H82" s="237"/>
      <c r="I82" s="237"/>
      <c r="J82" s="237"/>
      <c r="K82" s="237"/>
      <c r="L82" s="237"/>
      <c r="M82" s="237"/>
      <c r="AB82" s="122"/>
      <c r="AC82" s="122"/>
      <c r="AD82" s="122"/>
      <c r="AE82" s="122"/>
      <c r="AF82" s="122"/>
      <c r="AZ82" s="335"/>
      <c r="BA82" s="335"/>
      <c r="BB82" s="335"/>
      <c r="BC82" s="335"/>
      <c r="BD82" s="335"/>
      <c r="BE82" s="335"/>
      <c r="BF82" s="335"/>
      <c r="BG82" s="335"/>
      <c r="BH82" s="335"/>
      <c r="BI82" s="335"/>
      <c r="BJ82" s="335"/>
      <c r="BK82" s="335"/>
      <c r="BL82" s="335"/>
      <c r="BM82" s="335"/>
      <c r="BN82" s="335"/>
      <c r="BO82" s="335"/>
      <c r="BP82" s="335"/>
      <c r="BQ82" s="335"/>
      <c r="BR82" s="335"/>
      <c r="BS82" s="335"/>
      <c r="BT82" s="335"/>
      <c r="BU82" s="335"/>
      <c r="BV82" s="335"/>
      <c r="BW82" s="335"/>
      <c r="BX82" s="335"/>
      <c r="BY82" s="335"/>
      <c r="BZ82" s="335"/>
      <c r="CA82" s="335"/>
      <c r="CB82" s="335"/>
      <c r="CC82" s="335"/>
      <c r="CD82" s="335"/>
      <c r="CE82" s="335"/>
      <c r="CF82" s="335"/>
      <c r="CG82" s="335"/>
      <c r="CH82" s="335"/>
      <c r="CI82" s="335"/>
      <c r="CJ82" s="335"/>
      <c r="CK82" s="335"/>
      <c r="CL82" s="335"/>
      <c r="CM82" s="335"/>
      <c r="CN82" s="335"/>
      <c r="CO82" s="335"/>
    </row>
    <row r="83" spans="1:93" s="330" customFormat="1" ht="16" customHeight="1" x14ac:dyDescent="0.2">
      <c r="A83" s="122"/>
      <c r="B83" s="122"/>
      <c r="C83" s="122"/>
      <c r="D83" s="122"/>
      <c r="E83" s="122"/>
      <c r="F83" s="122"/>
      <c r="G83" s="122"/>
      <c r="H83" s="237"/>
      <c r="I83" s="237"/>
      <c r="J83" s="237"/>
      <c r="K83" s="237"/>
      <c r="L83" s="237"/>
      <c r="M83" s="237"/>
      <c r="N83" s="237"/>
      <c r="O83" s="237"/>
      <c r="P83" s="237"/>
      <c r="Q83" s="237"/>
      <c r="R83" s="237"/>
      <c r="S83" s="237"/>
      <c r="T83" s="237"/>
      <c r="U83" s="237"/>
      <c r="V83" s="237"/>
      <c r="W83" s="237"/>
      <c r="X83" s="237"/>
      <c r="Y83" s="237"/>
      <c r="Z83" s="237"/>
      <c r="AA83" s="237"/>
      <c r="AB83" s="122"/>
      <c r="AC83" s="122"/>
      <c r="AD83" s="122"/>
      <c r="AE83" s="122"/>
      <c r="AF83" s="122"/>
      <c r="AZ83" s="335"/>
      <c r="BA83" s="335"/>
      <c r="BB83" s="335"/>
      <c r="BC83" s="335"/>
      <c r="BD83" s="335"/>
      <c r="BE83" s="335"/>
      <c r="BF83" s="335"/>
      <c r="BG83" s="335"/>
      <c r="BH83" s="335"/>
      <c r="BI83" s="335"/>
      <c r="BJ83" s="335"/>
      <c r="BK83" s="335"/>
      <c r="BL83" s="335"/>
      <c r="BM83" s="335"/>
      <c r="BN83" s="335"/>
      <c r="BO83" s="335"/>
      <c r="BP83" s="335"/>
      <c r="BQ83" s="335"/>
      <c r="BR83" s="335"/>
      <c r="BS83" s="335"/>
      <c r="BT83" s="335"/>
      <c r="BU83" s="335"/>
      <c r="BV83" s="335"/>
      <c r="BW83" s="335"/>
      <c r="BX83" s="335"/>
      <c r="BY83" s="335"/>
      <c r="BZ83" s="335"/>
      <c r="CA83" s="335"/>
      <c r="CB83" s="335"/>
      <c r="CC83" s="335"/>
      <c r="CD83" s="335"/>
      <c r="CE83" s="335"/>
      <c r="CF83" s="335"/>
      <c r="CG83" s="335"/>
      <c r="CH83" s="335"/>
      <c r="CI83" s="335"/>
      <c r="CJ83" s="335"/>
      <c r="CK83" s="335"/>
      <c r="CL83" s="335"/>
      <c r="CM83" s="335"/>
      <c r="CN83" s="335"/>
      <c r="CO83" s="335"/>
    </row>
    <row r="84" spans="1:93" s="330" customFormat="1" ht="16" customHeight="1" thickBot="1" x14ac:dyDescent="0.25">
      <c r="A84" s="237"/>
      <c r="B84" s="122"/>
      <c r="C84" s="122"/>
      <c r="D84" s="122"/>
      <c r="E84" s="122"/>
      <c r="F84" s="122"/>
      <c r="G84" s="122"/>
      <c r="H84" s="237"/>
      <c r="I84" s="237"/>
      <c r="J84" s="237"/>
      <c r="K84" s="237"/>
      <c r="L84" s="237"/>
      <c r="M84" s="237"/>
      <c r="Q84" s="237"/>
      <c r="R84" s="237"/>
      <c r="S84" s="237"/>
      <c r="T84" s="237"/>
      <c r="U84" s="237"/>
      <c r="V84" s="237"/>
      <c r="W84" s="237"/>
      <c r="X84" s="237"/>
      <c r="Y84" s="237"/>
      <c r="Z84" s="237"/>
      <c r="AA84" s="237"/>
      <c r="AB84" s="122"/>
      <c r="AC84" s="122"/>
      <c r="AD84" s="122"/>
      <c r="AE84" s="122"/>
      <c r="AF84" s="122"/>
      <c r="AZ84" s="335"/>
      <c r="BA84" s="335"/>
      <c r="BB84" s="335"/>
      <c r="BC84" s="335"/>
      <c r="BD84" s="335"/>
      <c r="BE84" s="335"/>
      <c r="BF84" s="335"/>
      <c r="BG84" s="335"/>
      <c r="BH84" s="335"/>
      <c r="BI84" s="335"/>
      <c r="BJ84" s="335"/>
      <c r="BK84" s="335"/>
      <c r="BL84" s="335"/>
      <c r="BM84" s="335"/>
      <c r="BN84" s="335"/>
      <c r="BO84" s="335"/>
      <c r="BP84" s="335"/>
      <c r="BQ84" s="335"/>
      <c r="BR84" s="335"/>
      <c r="BS84" s="335"/>
      <c r="BT84" s="335"/>
      <c r="BU84" s="335"/>
      <c r="BV84" s="335"/>
      <c r="BW84" s="335"/>
      <c r="BX84" s="335"/>
      <c r="BY84" s="335"/>
      <c r="BZ84" s="335"/>
      <c r="CA84" s="335"/>
      <c r="CB84" s="335"/>
      <c r="CC84" s="335"/>
      <c r="CD84" s="335"/>
      <c r="CE84" s="335"/>
      <c r="CF84" s="335"/>
      <c r="CG84" s="335"/>
      <c r="CH84" s="335"/>
      <c r="CI84" s="335"/>
      <c r="CJ84" s="335"/>
      <c r="CK84" s="335"/>
      <c r="CL84" s="335"/>
      <c r="CM84" s="335"/>
      <c r="CN84" s="335"/>
      <c r="CO84" s="335"/>
    </row>
    <row r="85" spans="1:93" s="330" customFormat="1" ht="16" customHeight="1" thickBot="1" x14ac:dyDescent="0.25">
      <c r="A85" s="312" t="s">
        <v>150</v>
      </c>
      <c r="B85" s="122"/>
      <c r="C85" s="341"/>
      <c r="D85" s="769" t="s">
        <v>27</v>
      </c>
      <c r="E85" s="769"/>
      <c r="F85" s="769"/>
      <c r="G85" s="769"/>
      <c r="H85" s="342"/>
      <c r="I85" s="306" t="str">
        <f t="shared" ref="I85:AB85" si="13">BB85</f>
        <v/>
      </c>
      <c r="J85" s="307" t="str">
        <f t="shared" si="13"/>
        <v/>
      </c>
      <c r="K85" s="307" t="str">
        <f t="shared" si="13"/>
        <v/>
      </c>
      <c r="L85" s="307" t="str">
        <f t="shared" si="13"/>
        <v/>
      </c>
      <c r="M85" s="307" t="str">
        <f t="shared" si="13"/>
        <v/>
      </c>
      <c r="N85" s="307" t="str">
        <f t="shared" si="13"/>
        <v/>
      </c>
      <c r="O85" s="307" t="str">
        <f t="shared" si="13"/>
        <v/>
      </c>
      <c r="P85" s="307" t="str">
        <f t="shared" si="13"/>
        <v/>
      </c>
      <c r="Q85" s="307" t="str">
        <f t="shared" si="13"/>
        <v/>
      </c>
      <c r="R85" s="307" t="str">
        <f t="shared" si="13"/>
        <v/>
      </c>
      <c r="S85" s="307" t="str">
        <f t="shared" si="13"/>
        <v/>
      </c>
      <c r="T85" s="307" t="str">
        <f t="shared" si="13"/>
        <v/>
      </c>
      <c r="U85" s="307" t="str">
        <f t="shared" si="13"/>
        <v/>
      </c>
      <c r="V85" s="307" t="str">
        <f t="shared" si="13"/>
        <v/>
      </c>
      <c r="W85" s="307" t="str">
        <f t="shared" si="13"/>
        <v/>
      </c>
      <c r="X85" s="307" t="str">
        <f t="shared" si="13"/>
        <v/>
      </c>
      <c r="Y85" s="307" t="str">
        <f t="shared" si="13"/>
        <v/>
      </c>
      <c r="Z85" s="307" t="str">
        <f t="shared" si="13"/>
        <v/>
      </c>
      <c r="AA85" s="307" t="str">
        <f t="shared" si="13"/>
        <v/>
      </c>
      <c r="AB85" s="308" t="str">
        <f t="shared" si="13"/>
        <v/>
      </c>
      <c r="AC85" s="122"/>
      <c r="AD85" s="122"/>
      <c r="AE85" s="122"/>
      <c r="AF85" s="161"/>
      <c r="AG85" s="117" t="s">
        <v>27</v>
      </c>
      <c r="AH85" s="772"/>
      <c r="AI85" s="773"/>
      <c r="AJ85" s="773"/>
      <c r="AK85" s="773"/>
      <c r="AL85" s="773"/>
      <c r="AM85" s="773"/>
      <c r="AN85" s="773"/>
      <c r="AO85" s="773"/>
      <c r="AP85" s="773"/>
      <c r="AQ85" s="773"/>
      <c r="AR85" s="773"/>
      <c r="AS85" s="773"/>
      <c r="AT85" s="773"/>
      <c r="AU85" s="773"/>
      <c r="AV85" s="773"/>
      <c r="AW85" s="773"/>
      <c r="AX85" s="774"/>
      <c r="AY85" s="321" t="s">
        <v>193</v>
      </c>
      <c r="AZ85" s="322" t="str">
        <f>ASC(AH85)</f>
        <v/>
      </c>
      <c r="BA85" s="322" t="str">
        <f>SUBSTITUTE(SUBSTITUTE(SUBSTITUTE(SUBSTITUTE(SUBSTITUTE(SUBSTITUTE(SUBSTITUTE(SUBSTITUTE(SUBSTITUTE(SUBSTITUTE(SUBSTITUTE(SUBSTITUTE(SUBSTITUTE(SUBSTITUTE(SUBSTITUTE(SUBSTITUTE(SUBSTITUTE(SUBSTITUTE(SUBSTITUTE(SUBSTITUTE(SUBSTITUTE(SUBSTITUTE(SUBSTITUTE(SUBSTITUTE(SUBSTITUTE(AZ85,"が","か゛"),"ぎ","き゛"),"ぐ","く゛"),"げ","け゛"),"ご","こ゛"),"ざ","さ゛"),"じ","し゛"),"ず","す゛"),"ぜ","せ゛"),"ぞ","そ゛"),"だ","た゛"),"ぢ","ち゛"),"づ","つ゛"),"で","て゛"),"ど","と゛"),"ば","は゛"),"び","ひ゛"),"ぶ","ふ゛"),"べ","へ゛"),"ぼ","ほ゛"),"ぱ","は゜"),"ぴ","ひ゜"),"ぷ","ふ゜"),"ぺ","へ゜"),"ぽ","ほ゜")</f>
        <v/>
      </c>
      <c r="BB85" s="322" t="str">
        <f>DBCS(MID($BA85,COLUMNS($BB85:BB85),1))</f>
        <v/>
      </c>
      <c r="BC85" s="322" t="str">
        <f>DBCS(MID($BA85,COLUMNS($BB85:BC85),1))</f>
        <v/>
      </c>
      <c r="BD85" s="322" t="str">
        <f>DBCS(MID($BA85,COLUMNS($BB85:BD85),1))</f>
        <v/>
      </c>
      <c r="BE85" s="322" t="str">
        <f>DBCS(MID($BA85,COLUMNS($BB85:BE85),1))</f>
        <v/>
      </c>
      <c r="BF85" s="322" t="str">
        <f>DBCS(MID($BA85,COLUMNS($BB85:BF85),1))</f>
        <v/>
      </c>
      <c r="BG85" s="322" t="str">
        <f>DBCS(MID($BA85,COLUMNS($BB85:BG85),1))</f>
        <v/>
      </c>
      <c r="BH85" s="322" t="str">
        <f>DBCS(MID($BA85,COLUMNS($BB85:BH85),1))</f>
        <v/>
      </c>
      <c r="BI85" s="322" t="str">
        <f>DBCS(MID($BA85,COLUMNS($BB85:BI85),1))</f>
        <v/>
      </c>
      <c r="BJ85" s="322" t="str">
        <f>DBCS(MID($BA85,COLUMNS($BB85:BJ85),1))</f>
        <v/>
      </c>
      <c r="BK85" s="322" t="str">
        <f>DBCS(MID($BA85,COLUMNS($BB85:BK85),1))</f>
        <v/>
      </c>
      <c r="BL85" s="322" t="str">
        <f>DBCS(MID($BA85,COLUMNS($BB85:BL85),1))</f>
        <v/>
      </c>
      <c r="BM85" s="322" t="str">
        <f>DBCS(MID($BA85,COLUMNS($BB85:BM85),1))</f>
        <v/>
      </c>
      <c r="BN85" s="322" t="str">
        <f>DBCS(MID($BA85,COLUMNS($BB85:BN85),1))</f>
        <v/>
      </c>
      <c r="BO85" s="322" t="str">
        <f>DBCS(MID($BA85,COLUMNS($BB85:BO85),1))</f>
        <v/>
      </c>
      <c r="BP85" s="322" t="str">
        <f>DBCS(MID($BA85,COLUMNS($BB85:BP85),1))</f>
        <v/>
      </c>
      <c r="BQ85" s="322" t="str">
        <f>DBCS(MID($BA85,COLUMNS($BB85:BQ85),1))</f>
        <v/>
      </c>
      <c r="BR85" s="322" t="str">
        <f>DBCS(MID($BA85,COLUMNS($BB85:BR85),1))</f>
        <v/>
      </c>
      <c r="BS85" s="322" t="str">
        <f>DBCS(MID($BA85,COLUMNS($BB85:BS85),1))</f>
        <v/>
      </c>
      <c r="BT85" s="322" t="str">
        <f>DBCS(MID($BA85,COLUMNS($BB85:BT85),1))</f>
        <v/>
      </c>
      <c r="BU85" s="322" t="str">
        <f>DBCS(MID($BA85,COLUMNS($BB85:BU85),1))</f>
        <v/>
      </c>
      <c r="BV85" s="322" t="str">
        <f>DBCS(MID($BA85,COLUMNS($BB85:BV85),1))</f>
        <v/>
      </c>
      <c r="BW85" s="322" t="str">
        <f>DBCS(MID($BA85,COLUMNS($BB85:BW85),1))</f>
        <v/>
      </c>
      <c r="BX85" s="322" t="str">
        <f>DBCS(MID($BA85,COLUMNS($BB85:BX85),1))</f>
        <v/>
      </c>
      <c r="BY85" s="322" t="str">
        <f>DBCS(MID($BA85,COLUMNS($BB85:BY85),1))</f>
        <v/>
      </c>
      <c r="BZ85" s="322" t="str">
        <f>DBCS(MID($BA85,COLUMNS($BB85:BZ85),1))</f>
        <v/>
      </c>
      <c r="CA85" s="322" t="str">
        <f>DBCS(MID($BA85,COLUMNS($BB85:CA85),1))</f>
        <v/>
      </c>
      <c r="CB85" s="322" t="str">
        <f>DBCS(MID($BA85,COLUMNS($BB85:CB85),1))</f>
        <v/>
      </c>
      <c r="CC85" s="322" t="str">
        <f>DBCS(MID($BA85,COLUMNS($BB85:CC85),1))</f>
        <v/>
      </c>
      <c r="CD85" s="322" t="str">
        <f>DBCS(MID($BA85,COLUMNS($BB85:CD85),1))</f>
        <v/>
      </c>
      <c r="CE85" s="322" t="str">
        <f>DBCS(MID($BA85,COLUMNS($BB85:CE85),1))</f>
        <v/>
      </c>
      <c r="CF85" s="322" t="str">
        <f>DBCS(MID($BA85,COLUMNS($BB85:CF85),1))</f>
        <v/>
      </c>
      <c r="CG85" s="322" t="str">
        <f>DBCS(MID($BA85,COLUMNS($BB85:CG85),1))</f>
        <v/>
      </c>
      <c r="CH85" s="322" t="str">
        <f>DBCS(MID($BA85,COLUMNS($BB85:CH85),1))</f>
        <v/>
      </c>
      <c r="CI85" s="322" t="str">
        <f>DBCS(MID($BA85,COLUMNS($BB85:CI85),1))</f>
        <v/>
      </c>
      <c r="CJ85" s="322" t="str">
        <f>DBCS(MID($BA85,COLUMNS($BB85:CJ85),1))</f>
        <v/>
      </c>
      <c r="CK85" s="322" t="str">
        <f>DBCS(MID($BA85,COLUMNS($BB85:CK85),1))</f>
        <v/>
      </c>
      <c r="CL85" s="322" t="str">
        <f>DBCS(MID($BA85,COLUMNS($BB85:CL85),1))</f>
        <v/>
      </c>
      <c r="CM85" s="322" t="str">
        <f>DBCS(MID($BA85,COLUMNS($BB85:CM85),1))</f>
        <v/>
      </c>
      <c r="CN85" s="322" t="str">
        <f>DBCS(MID($BA85,COLUMNS($BB85:CN85),1))</f>
        <v/>
      </c>
      <c r="CO85" s="322" t="str">
        <f>DBCS(MID($BA85,COLUMNS($BB85:CO85),1))</f>
        <v/>
      </c>
    </row>
    <row r="86" spans="1:93" s="330" customFormat="1" ht="16" customHeight="1" thickBot="1" x14ac:dyDescent="0.25">
      <c r="A86" s="122"/>
      <c r="B86" s="122"/>
      <c r="C86" s="341"/>
      <c r="D86" s="769" t="s">
        <v>26</v>
      </c>
      <c r="E86" s="769"/>
      <c r="F86" s="769"/>
      <c r="G86" s="769"/>
      <c r="H86" s="342"/>
      <c r="I86" s="306" t="str">
        <f>LEFT($AH$86,1)</f>
        <v/>
      </c>
      <c r="J86" s="307" t="str">
        <f>MID($AH$86,2,1)</f>
        <v/>
      </c>
      <c r="K86" s="307" t="str">
        <f>MID($AH$86,3,1)</f>
        <v/>
      </c>
      <c r="L86" s="307" t="str">
        <f>MID($AH$86,4,1)</f>
        <v/>
      </c>
      <c r="M86" s="307" t="str">
        <f>MID($AH$86,5,1)</f>
        <v/>
      </c>
      <c r="N86" s="307" t="str">
        <f>MID($AH$86,6,1)</f>
        <v/>
      </c>
      <c r="O86" s="307" t="str">
        <f>MID($AH$86,7,1)</f>
        <v/>
      </c>
      <c r="P86" s="307" t="str">
        <f>MID($AH$86,8,1)</f>
        <v/>
      </c>
      <c r="Q86" s="307" t="str">
        <f>MID($AH$86,9,1)</f>
        <v/>
      </c>
      <c r="R86" s="307" t="str">
        <f>MID($AH$86,10,1)</f>
        <v/>
      </c>
      <c r="S86" s="307" t="str">
        <f>MID($AH$86,11,1)</f>
        <v/>
      </c>
      <c r="T86" s="307" t="str">
        <f>MID($AH$86,12,1)</f>
        <v/>
      </c>
      <c r="U86" s="307" t="str">
        <f>MID($AH$86,13,1)</f>
        <v/>
      </c>
      <c r="V86" s="307" t="str">
        <f>MID($AH$86,14,1)</f>
        <v/>
      </c>
      <c r="W86" s="307" t="str">
        <f>MID($AH$86,15,1)</f>
        <v/>
      </c>
      <c r="X86" s="307" t="str">
        <f>MID($AH$86,16,1)</f>
        <v/>
      </c>
      <c r="Y86" s="307" t="str">
        <f>MID($AH$86,17,1)</f>
        <v/>
      </c>
      <c r="Z86" s="307" t="str">
        <f>MID($AH$86,18,1)</f>
        <v/>
      </c>
      <c r="AA86" s="307" t="str">
        <f>MID($AH$86,19,1)</f>
        <v/>
      </c>
      <c r="AB86" s="308" t="str">
        <f>MID($AH$86,20,1)</f>
        <v/>
      </c>
      <c r="AF86" s="161"/>
      <c r="AG86" s="117" t="s">
        <v>26</v>
      </c>
      <c r="AH86" s="772"/>
      <c r="AI86" s="773"/>
      <c r="AJ86" s="773"/>
      <c r="AK86" s="773"/>
      <c r="AL86" s="773"/>
      <c r="AM86" s="773"/>
      <c r="AN86" s="773"/>
      <c r="AO86" s="773"/>
      <c r="AP86" s="773"/>
      <c r="AQ86" s="773"/>
      <c r="AR86" s="773"/>
      <c r="AS86" s="773"/>
      <c r="AT86" s="773"/>
      <c r="AU86" s="773"/>
      <c r="AV86" s="773"/>
      <c r="AW86" s="773"/>
      <c r="AX86" s="774"/>
      <c r="AY86" s="321" t="s">
        <v>193</v>
      </c>
      <c r="AZ86" s="309"/>
      <c r="BA86" s="161"/>
      <c r="BB86" s="161"/>
      <c r="BC86" s="161"/>
      <c r="BD86" s="161"/>
      <c r="BE86" s="161"/>
      <c r="BF86" s="161"/>
      <c r="BG86" s="161"/>
      <c r="BH86" s="161"/>
      <c r="BI86" s="161"/>
      <c r="BJ86" s="161"/>
      <c r="BK86" s="161"/>
      <c r="BL86" s="161"/>
      <c r="BM86" s="161"/>
      <c r="BN86" s="161"/>
      <c r="BO86" s="161"/>
      <c r="BP86" s="161"/>
      <c r="BQ86" s="161"/>
      <c r="BR86" s="161"/>
      <c r="BS86" s="161"/>
      <c r="BT86" s="161"/>
      <c r="BU86" s="161"/>
      <c r="BV86" s="161"/>
      <c r="BW86" s="161"/>
      <c r="BX86" s="161"/>
      <c r="BY86" s="161"/>
      <c r="BZ86" s="161"/>
      <c r="CA86" s="161"/>
      <c r="CB86" s="161"/>
      <c r="CC86" s="161"/>
      <c r="CD86" s="161"/>
      <c r="CE86" s="161"/>
      <c r="CF86" s="161"/>
      <c r="CG86" s="161"/>
      <c r="CH86" s="161"/>
      <c r="CI86" s="161"/>
      <c r="CJ86" s="161"/>
      <c r="CK86" s="161"/>
      <c r="CL86" s="161"/>
      <c r="CM86" s="161"/>
      <c r="CN86" s="161"/>
      <c r="CO86" s="161"/>
    </row>
    <row r="87" spans="1:93" s="330" customFormat="1" ht="16" customHeight="1" thickBot="1" x14ac:dyDescent="0.25">
      <c r="A87" s="122"/>
      <c r="B87" s="122"/>
      <c r="C87" s="341"/>
      <c r="D87" s="769" t="s">
        <v>8</v>
      </c>
      <c r="E87" s="769"/>
      <c r="F87" s="769"/>
      <c r="G87" s="769"/>
      <c r="H87" s="342"/>
      <c r="I87" s="317" t="str">
        <f>LEFT(AH87)</f>
        <v/>
      </c>
      <c r="J87" s="318" t="s">
        <v>25</v>
      </c>
      <c r="K87" s="306" t="str">
        <f>LEFT(AK87)</f>
        <v/>
      </c>
      <c r="L87" s="308" t="str">
        <f>MID(AK87,2,1)</f>
        <v/>
      </c>
      <c r="M87" s="319" t="s">
        <v>33</v>
      </c>
      <c r="N87" s="306" t="str">
        <f>LEFT(AM87)</f>
        <v/>
      </c>
      <c r="O87" s="308" t="str">
        <f>MID(AM87,2,1)</f>
        <v/>
      </c>
      <c r="P87" s="319" t="s">
        <v>11</v>
      </c>
      <c r="Q87" s="306" t="str">
        <f>LEFT(AO87)</f>
        <v/>
      </c>
      <c r="R87" s="308" t="str">
        <f>MID(AO87,2,1)</f>
        <v/>
      </c>
      <c r="S87" s="239" t="s">
        <v>12</v>
      </c>
      <c r="T87" s="239"/>
      <c r="U87" s="239"/>
      <c r="V87" s="239"/>
      <c r="W87" s="239"/>
      <c r="X87" s="239"/>
      <c r="Y87" s="239"/>
      <c r="Z87" s="239"/>
      <c r="AA87" s="239"/>
      <c r="AB87" s="239"/>
      <c r="AF87" s="161"/>
      <c r="AG87" s="117" t="s">
        <v>8</v>
      </c>
      <c r="AH87" s="795"/>
      <c r="AI87" s="796"/>
      <c r="AJ87" s="180" t="s">
        <v>25</v>
      </c>
      <c r="AK87" s="177"/>
      <c r="AL87" s="174" t="s">
        <v>33</v>
      </c>
      <c r="AM87" s="177"/>
      <c r="AN87" s="174" t="s">
        <v>11</v>
      </c>
      <c r="AO87" s="177"/>
      <c r="AP87" s="161" t="s">
        <v>12</v>
      </c>
      <c r="AQ87" s="122"/>
      <c r="AR87" s="122"/>
      <c r="AS87" s="122"/>
      <c r="AT87" s="122"/>
      <c r="AU87" s="122"/>
      <c r="AV87" s="122"/>
      <c r="AW87" s="161"/>
      <c r="AX87" s="161"/>
      <c r="AY87" s="122"/>
      <c r="AZ87" s="161"/>
      <c r="BA87" s="161"/>
      <c r="BB87" s="161"/>
      <c r="BC87" s="161"/>
      <c r="BD87" s="161"/>
      <c r="BE87" s="161"/>
      <c r="BF87" s="161"/>
      <c r="BG87" s="161"/>
      <c r="BH87" s="161"/>
      <c r="BI87" s="161"/>
      <c r="BJ87" s="161"/>
      <c r="BK87" s="161"/>
      <c r="BL87" s="161"/>
      <c r="BM87" s="161"/>
      <c r="BN87" s="161"/>
      <c r="BO87" s="161"/>
      <c r="BP87" s="161"/>
      <c r="BQ87" s="161"/>
      <c r="BR87" s="161"/>
      <c r="BS87" s="161"/>
      <c r="BT87" s="161"/>
      <c r="BU87" s="161"/>
      <c r="BV87" s="161"/>
      <c r="BW87" s="161"/>
      <c r="BX87" s="161"/>
      <c r="BY87" s="161"/>
      <c r="BZ87" s="161"/>
      <c r="CA87" s="161"/>
      <c r="CB87" s="161"/>
      <c r="CC87" s="161"/>
      <c r="CD87" s="161"/>
      <c r="CE87" s="161"/>
      <c r="CF87" s="161"/>
      <c r="CG87" s="161"/>
      <c r="CH87" s="161"/>
      <c r="CI87" s="161"/>
      <c r="CJ87" s="161"/>
      <c r="CK87" s="161"/>
      <c r="CL87" s="161"/>
      <c r="CM87" s="161"/>
      <c r="CN87" s="161"/>
      <c r="CO87" s="161"/>
    </row>
    <row r="88" spans="1:93" s="330" customFormat="1" ht="16" customHeight="1" thickBot="1" x14ac:dyDescent="0.25">
      <c r="A88" s="122"/>
      <c r="B88" s="122"/>
      <c r="C88" s="343"/>
      <c r="D88" s="797" t="s">
        <v>24</v>
      </c>
      <c r="E88" s="797"/>
      <c r="F88" s="797"/>
      <c r="G88" s="797"/>
      <c r="H88" s="344"/>
      <c r="I88" s="798" t="str">
        <f>IF(AH88="","",AH88)</f>
        <v/>
      </c>
      <c r="J88" s="799"/>
      <c r="K88" s="799"/>
      <c r="L88" s="200" t="s">
        <v>300</v>
      </c>
      <c r="M88" s="800" t="s">
        <v>23</v>
      </c>
      <c r="N88" s="801"/>
      <c r="O88" s="802"/>
      <c r="P88" s="806" t="str">
        <f>IF(AN89="","",AN89)</f>
        <v/>
      </c>
      <c r="Q88" s="807"/>
      <c r="R88" s="345"/>
      <c r="S88" s="346"/>
      <c r="T88" s="347"/>
      <c r="U88" s="347"/>
      <c r="V88" s="348"/>
      <c r="W88" s="122"/>
      <c r="X88" s="122"/>
      <c r="Y88" s="122"/>
      <c r="Z88" s="348"/>
      <c r="AA88" s="348"/>
      <c r="AB88" s="348"/>
      <c r="AG88" s="117" t="s">
        <v>24</v>
      </c>
      <c r="AH88" s="810"/>
      <c r="AI88" s="811"/>
      <c r="AJ88" s="812"/>
      <c r="AK88" s="349" t="s">
        <v>300</v>
      </c>
      <c r="AM88" s="320"/>
      <c r="AZ88" s="335"/>
      <c r="BA88" s="335"/>
      <c r="BB88" s="335"/>
      <c r="BC88" s="335"/>
      <c r="BD88" s="335"/>
      <c r="BE88" s="335"/>
      <c r="BF88" s="335"/>
      <c r="BG88" s="335"/>
      <c r="BH88" s="335"/>
      <c r="BI88" s="335"/>
      <c r="BJ88" s="335"/>
      <c r="BK88" s="335"/>
      <c r="BL88" s="335"/>
      <c r="BM88" s="335"/>
      <c r="BN88" s="335"/>
      <c r="BO88" s="335"/>
      <c r="BP88" s="335"/>
      <c r="BQ88" s="335"/>
      <c r="BR88" s="335"/>
      <c r="BS88" s="335"/>
      <c r="BT88" s="335"/>
      <c r="BU88" s="335"/>
      <c r="BV88" s="335"/>
      <c r="BW88" s="335"/>
      <c r="BX88" s="335"/>
      <c r="BY88" s="335"/>
      <c r="BZ88" s="335"/>
      <c r="CA88" s="335"/>
      <c r="CB88" s="335"/>
      <c r="CC88" s="335"/>
      <c r="CD88" s="335"/>
      <c r="CE88" s="335"/>
      <c r="CF88" s="335"/>
      <c r="CG88" s="335"/>
      <c r="CH88" s="335"/>
      <c r="CI88" s="335"/>
      <c r="CJ88" s="335"/>
      <c r="CK88" s="335"/>
      <c r="CL88" s="335"/>
      <c r="CM88" s="335"/>
      <c r="CN88" s="335"/>
      <c r="CO88" s="335"/>
    </row>
    <row r="89" spans="1:93" s="330" customFormat="1" ht="16" customHeight="1" thickBot="1" x14ac:dyDescent="0.25">
      <c r="A89" s="122"/>
      <c r="B89" s="122"/>
      <c r="C89" s="350"/>
      <c r="D89" s="813" t="s">
        <v>22</v>
      </c>
      <c r="E89" s="813"/>
      <c r="F89" s="813"/>
      <c r="G89" s="813"/>
      <c r="H89" s="351"/>
      <c r="I89" s="814" t="str">
        <f>IF(AH89="","",AH89)</f>
        <v/>
      </c>
      <c r="J89" s="815"/>
      <c r="K89" s="815"/>
      <c r="L89" s="352" t="s">
        <v>302</v>
      </c>
      <c r="M89" s="803"/>
      <c r="N89" s="804"/>
      <c r="O89" s="805"/>
      <c r="P89" s="808"/>
      <c r="Q89" s="809"/>
      <c r="R89" s="353" t="s">
        <v>149</v>
      </c>
      <c r="S89" s="346"/>
      <c r="T89" s="347"/>
      <c r="U89" s="347"/>
      <c r="V89" s="354"/>
      <c r="W89" s="355"/>
      <c r="X89" s="355"/>
      <c r="Y89" s="355"/>
      <c r="Z89" s="354"/>
      <c r="AA89" s="354"/>
      <c r="AB89" s="354"/>
      <c r="AC89" s="356"/>
      <c r="AD89" s="356"/>
      <c r="AG89" s="117" t="s">
        <v>22</v>
      </c>
      <c r="AH89" s="810"/>
      <c r="AI89" s="811"/>
      <c r="AJ89" s="812"/>
      <c r="AK89" s="311" t="s">
        <v>301</v>
      </c>
      <c r="AM89" s="320" t="s">
        <v>303</v>
      </c>
      <c r="AN89" s="556"/>
      <c r="AO89" s="558"/>
      <c r="AP89" s="311" t="s">
        <v>149</v>
      </c>
      <c r="AQ89" s="324" t="str">
        <f>LEFT(AH90)</f>
        <v/>
      </c>
      <c r="AR89" s="324" t="str">
        <f>MID(AH90,2,1)</f>
        <v/>
      </c>
      <c r="AS89" s="324" t="str">
        <f>MID(AH90,3,1)</f>
        <v/>
      </c>
      <c r="AT89" s="324" t="str">
        <f>MID(AH90,4,1)</f>
        <v/>
      </c>
      <c r="AU89" s="324" t="str">
        <f>MID(AH90,5,1)</f>
        <v/>
      </c>
      <c r="AV89" s="324" t="str">
        <f>MID(AH90,6,1)</f>
        <v/>
      </c>
      <c r="AW89" s="324" t="str">
        <f>AO90&amp;AT90&amp;AY90</f>
        <v/>
      </c>
      <c r="AZ89" s="335"/>
      <c r="BA89" s="335"/>
      <c r="BB89" s="335"/>
      <c r="BC89" s="335"/>
      <c r="BD89" s="335"/>
      <c r="BE89" s="335"/>
      <c r="BF89" s="335"/>
      <c r="BG89" s="335"/>
      <c r="BH89" s="335"/>
      <c r="BI89" s="335"/>
      <c r="BJ89" s="335"/>
      <c r="BK89" s="335"/>
      <c r="BL89" s="335"/>
      <c r="BM89" s="335"/>
      <c r="BN89" s="335"/>
      <c r="BO89" s="335"/>
      <c r="BP89" s="335"/>
      <c r="BQ89" s="335"/>
      <c r="BR89" s="335"/>
      <c r="BS89" s="335"/>
      <c r="BT89" s="335"/>
      <c r="BU89" s="335"/>
      <c r="BV89" s="335"/>
      <c r="BW89" s="335"/>
      <c r="BX89" s="335"/>
      <c r="BY89" s="335"/>
      <c r="BZ89" s="335"/>
      <c r="CA89" s="335"/>
      <c r="CB89" s="335"/>
      <c r="CC89" s="335"/>
      <c r="CD89" s="335"/>
      <c r="CE89" s="335"/>
      <c r="CF89" s="335"/>
      <c r="CG89" s="335"/>
      <c r="CH89" s="335"/>
      <c r="CI89" s="335"/>
      <c r="CJ89" s="335"/>
      <c r="CK89" s="335"/>
      <c r="CL89" s="335"/>
      <c r="CM89" s="335"/>
      <c r="CN89" s="335"/>
      <c r="CO89" s="335"/>
    </row>
    <row r="90" spans="1:93" s="330" customFormat="1" ht="16" customHeight="1" thickBot="1" x14ac:dyDescent="0.25">
      <c r="A90" s="122"/>
      <c r="B90" s="122"/>
      <c r="C90" s="357"/>
      <c r="D90" s="777" t="s">
        <v>21</v>
      </c>
      <c r="E90" s="777"/>
      <c r="F90" s="777"/>
      <c r="G90" s="777"/>
      <c r="H90" s="342"/>
      <c r="I90" s="315" t="str">
        <f t="shared" ref="I90:N90" si="14">AQ89</f>
        <v/>
      </c>
      <c r="J90" s="325" t="str">
        <f t="shared" si="14"/>
        <v/>
      </c>
      <c r="K90" s="325" t="str">
        <f t="shared" si="14"/>
        <v/>
      </c>
      <c r="L90" s="325" t="str">
        <f t="shared" si="14"/>
        <v/>
      </c>
      <c r="M90" s="307" t="str">
        <f t="shared" si="14"/>
        <v/>
      </c>
      <c r="N90" s="326" t="str">
        <f t="shared" si="14"/>
        <v/>
      </c>
      <c r="O90" s="779" t="str">
        <f>IF(AO90="","",AO90)</f>
        <v/>
      </c>
      <c r="P90" s="780"/>
      <c r="Q90" s="780"/>
      <c r="R90" s="781" t="str">
        <f>IF(AO90="","都道府県","")</f>
        <v>都道府県</v>
      </c>
      <c r="S90" s="782"/>
      <c r="T90" s="782"/>
      <c r="U90" s="779" t="str">
        <f>IF(AT90="","",AT90)</f>
        <v/>
      </c>
      <c r="V90" s="780"/>
      <c r="W90" s="780"/>
      <c r="X90" s="781" t="str">
        <f>IF(AT90="","市郡区","")</f>
        <v>市郡区</v>
      </c>
      <c r="Y90" s="782"/>
      <c r="Z90" s="779" t="str">
        <f>IF(AY90="","",AY90)</f>
        <v/>
      </c>
      <c r="AA90" s="780"/>
      <c r="AB90" s="780"/>
      <c r="AC90" s="779" t="str">
        <f>IF(AY90="","区町村","")</f>
        <v>区町村</v>
      </c>
      <c r="AD90" s="818"/>
      <c r="AE90" s="93"/>
      <c r="AF90" s="327"/>
      <c r="AG90" s="328" t="s">
        <v>304</v>
      </c>
      <c r="AH90" s="816" t="str">
        <f>IF(AND(AO90="",AT90="",AY90),"",VLOOKUP(AW89,[1]コード２!$A$2:$E$1897,2,FALSE))</f>
        <v/>
      </c>
      <c r="AI90" s="817"/>
      <c r="AJ90" s="329" t="s">
        <v>545</v>
      </c>
      <c r="AK90" s="329"/>
      <c r="AM90" s="117"/>
      <c r="AN90" s="331" t="s">
        <v>15</v>
      </c>
      <c r="AO90" s="556"/>
      <c r="AP90" s="557"/>
      <c r="AQ90" s="558"/>
      <c r="AR90" s="600" t="s">
        <v>16</v>
      </c>
      <c r="AS90" s="601"/>
      <c r="AT90" s="556"/>
      <c r="AU90" s="557"/>
      <c r="AV90" s="558"/>
      <c r="AW90" s="332"/>
      <c r="AX90" s="236" t="s">
        <v>299</v>
      </c>
      <c r="AY90" s="587"/>
      <c r="AZ90" s="588"/>
      <c r="BA90" s="335"/>
      <c r="BB90" s="335"/>
      <c r="BC90" s="335"/>
      <c r="BD90" s="335"/>
      <c r="BE90" s="335"/>
      <c r="BF90" s="335"/>
      <c r="BG90" s="335"/>
      <c r="BH90" s="335"/>
      <c r="BI90" s="335"/>
      <c r="BJ90" s="335"/>
      <c r="BK90" s="335"/>
      <c r="BL90" s="335"/>
      <c r="BM90" s="335"/>
      <c r="BN90" s="335"/>
      <c r="BO90" s="335"/>
      <c r="BP90" s="335"/>
      <c r="BQ90" s="335"/>
      <c r="BR90" s="335"/>
      <c r="BS90" s="335"/>
      <c r="BT90" s="335"/>
      <c r="BU90" s="335"/>
      <c r="BV90" s="335"/>
      <c r="BW90" s="335"/>
      <c r="BX90" s="335"/>
      <c r="BY90" s="335"/>
      <c r="BZ90" s="335"/>
      <c r="CA90" s="335"/>
      <c r="CB90" s="335"/>
      <c r="CC90" s="335"/>
      <c r="CD90" s="335"/>
      <c r="CE90" s="335"/>
      <c r="CF90" s="335"/>
      <c r="CG90" s="335"/>
      <c r="CH90" s="335"/>
      <c r="CI90" s="335"/>
      <c r="CJ90" s="335"/>
      <c r="CK90" s="335"/>
      <c r="CL90" s="335"/>
      <c r="CM90" s="335"/>
      <c r="CN90" s="335"/>
      <c r="CO90" s="335"/>
    </row>
    <row r="91" spans="1:93" s="330" customFormat="1" ht="16" customHeight="1" x14ac:dyDescent="0.2">
      <c r="A91" s="122"/>
      <c r="B91" s="122"/>
      <c r="C91" s="358"/>
      <c r="D91" s="785" t="s">
        <v>20</v>
      </c>
      <c r="E91" s="785"/>
      <c r="F91" s="785"/>
      <c r="G91" s="785"/>
      <c r="H91" s="344"/>
      <c r="I91" s="315" t="str">
        <f>LEFT(AH91)</f>
        <v/>
      </c>
      <c r="J91" s="333" t="str">
        <f>MID($AH$91,2,1)</f>
        <v/>
      </c>
      <c r="K91" s="333" t="str">
        <f>MID($AH$91,3,1)</f>
        <v/>
      </c>
      <c r="L91" s="333" t="str">
        <f>MID($AH$91,4,1)</f>
        <v/>
      </c>
      <c r="M91" s="333" t="str">
        <f>MID($AH$91,5,1)</f>
        <v/>
      </c>
      <c r="N91" s="333" t="str">
        <f>MID($AH$91,6,1)</f>
        <v/>
      </c>
      <c r="O91" s="333" t="str">
        <f>MID($AH$91,7,1)</f>
        <v/>
      </c>
      <c r="P91" s="333" t="str">
        <f>MID($AH$91,8,1)</f>
        <v/>
      </c>
      <c r="Q91" s="333" t="str">
        <f>MID($AH$91,9,1)</f>
        <v/>
      </c>
      <c r="R91" s="333" t="str">
        <f>MID($AH$91,10,1)</f>
        <v/>
      </c>
      <c r="S91" s="333" t="str">
        <f>MID($AH$91,11,1)</f>
        <v/>
      </c>
      <c r="T91" s="333" t="str">
        <f>MID($AH$91,12,1)</f>
        <v/>
      </c>
      <c r="U91" s="333" t="str">
        <f>MID($AH$91,13,1)</f>
        <v/>
      </c>
      <c r="V91" s="333" t="str">
        <f>MID($AH$91,14,1)</f>
        <v/>
      </c>
      <c r="W91" s="333" t="str">
        <f>MID($AH$91,15,1)</f>
        <v/>
      </c>
      <c r="X91" s="333" t="str">
        <f>MID($AH$91,16,1)</f>
        <v/>
      </c>
      <c r="Y91" s="333" t="str">
        <f>MID($AH$91,17,1)</f>
        <v/>
      </c>
      <c r="Z91" s="333" t="str">
        <f>MID($AH$91,18,1)</f>
        <v/>
      </c>
      <c r="AA91" s="333" t="str">
        <f>MID($AH$91,19,1)</f>
        <v/>
      </c>
      <c r="AB91" s="334" t="str">
        <f>MID($AH$91,20,1)</f>
        <v/>
      </c>
      <c r="AC91" s="648" t="s">
        <v>9</v>
      </c>
      <c r="AD91" s="648"/>
      <c r="AE91" s="648"/>
      <c r="AF91" s="239"/>
      <c r="AG91" s="117" t="s">
        <v>20</v>
      </c>
      <c r="AH91" s="578"/>
      <c r="AI91" s="579"/>
      <c r="AJ91" s="579"/>
      <c r="AK91" s="579"/>
      <c r="AL91" s="579"/>
      <c r="AM91" s="579"/>
      <c r="AN91" s="579"/>
      <c r="AO91" s="579"/>
      <c r="AP91" s="579"/>
      <c r="AQ91" s="579"/>
      <c r="AR91" s="579"/>
      <c r="AS91" s="579"/>
      <c r="AT91" s="579"/>
      <c r="AU91" s="579"/>
      <c r="AV91" s="579"/>
      <c r="AW91" s="579"/>
      <c r="AX91" s="580"/>
      <c r="AY91" s="309" t="s">
        <v>193</v>
      </c>
      <c r="AZ91" s="335"/>
      <c r="BA91" s="335"/>
      <c r="BB91" s="335"/>
      <c r="BC91" s="335"/>
      <c r="BD91" s="335"/>
      <c r="BE91" s="335"/>
      <c r="BF91" s="335"/>
      <c r="BG91" s="335"/>
      <c r="BH91" s="335"/>
      <c r="BI91" s="335"/>
      <c r="BJ91" s="335"/>
      <c r="BK91" s="335"/>
      <c r="BL91" s="335"/>
      <c r="BM91" s="335"/>
      <c r="BN91" s="335"/>
      <c r="BO91" s="335"/>
      <c r="BP91" s="335"/>
      <c r="BQ91" s="335"/>
      <c r="BR91" s="335"/>
      <c r="BS91" s="335"/>
      <c r="BT91" s="335"/>
      <c r="BU91" s="335"/>
      <c r="BV91" s="335"/>
      <c r="BW91" s="335"/>
      <c r="BX91" s="335"/>
      <c r="BY91" s="335"/>
      <c r="BZ91" s="335"/>
      <c r="CA91" s="335"/>
      <c r="CB91" s="335"/>
      <c r="CC91" s="335"/>
      <c r="CD91" s="335"/>
      <c r="CE91" s="335"/>
      <c r="CF91" s="335"/>
      <c r="CG91" s="335"/>
      <c r="CH91" s="335"/>
      <c r="CI91" s="335"/>
      <c r="CJ91" s="335"/>
      <c r="CK91" s="335"/>
      <c r="CL91" s="335"/>
      <c r="CM91" s="335"/>
      <c r="CN91" s="335"/>
      <c r="CO91" s="335"/>
    </row>
    <row r="92" spans="1:93" s="330" customFormat="1" ht="16" customHeight="1" thickBot="1" x14ac:dyDescent="0.25">
      <c r="A92" s="122"/>
      <c r="B92" s="122"/>
      <c r="C92" s="359"/>
      <c r="D92" s="786"/>
      <c r="E92" s="786"/>
      <c r="F92" s="786"/>
      <c r="G92" s="786"/>
      <c r="H92" s="351"/>
      <c r="I92" s="336" t="str">
        <f>MID($AH$91,21,1)</f>
        <v/>
      </c>
      <c r="J92" s="337" t="str">
        <f>MID($AH$91,22,1)</f>
        <v/>
      </c>
      <c r="K92" s="337" t="str">
        <f>MID($AH$91,23,1)</f>
        <v/>
      </c>
      <c r="L92" s="337" t="str">
        <f>MID($AH$91,24,1)</f>
        <v/>
      </c>
      <c r="M92" s="337" t="str">
        <f>MID($AH$91,25,1)</f>
        <v/>
      </c>
      <c r="N92" s="337" t="str">
        <f>MID($AH$91,26,1)</f>
        <v/>
      </c>
      <c r="O92" s="337" t="str">
        <f>MID($AH$91,27,1)</f>
        <v/>
      </c>
      <c r="P92" s="337" t="str">
        <f>MID($AH$91,28,1)</f>
        <v/>
      </c>
      <c r="Q92" s="337" t="str">
        <f>MID($AH$91,29,1)</f>
        <v/>
      </c>
      <c r="R92" s="337" t="str">
        <f>MID($AH$91,30,1)</f>
        <v/>
      </c>
      <c r="S92" s="337" t="str">
        <f>MID($AH$91,31,1)</f>
        <v/>
      </c>
      <c r="T92" s="337" t="str">
        <f>MID($AH$91,32,1)</f>
        <v/>
      </c>
      <c r="U92" s="337" t="str">
        <f>MID($AH$91,33,1)</f>
        <v/>
      </c>
      <c r="V92" s="337" t="str">
        <f>MID($AH$91,34,1)</f>
        <v/>
      </c>
      <c r="W92" s="337" t="str">
        <f>MID($AH$91,35,1)</f>
        <v/>
      </c>
      <c r="X92" s="337" t="str">
        <f>MID($AH$91,36,1)</f>
        <v/>
      </c>
      <c r="Y92" s="337" t="str">
        <f>MID($AH$91,37,1)</f>
        <v/>
      </c>
      <c r="Z92" s="337" t="str">
        <f>MID($AH$91,38,1)</f>
        <v/>
      </c>
      <c r="AA92" s="337" t="str">
        <f>MID($AH$91,39,1)</f>
        <v/>
      </c>
      <c r="AB92" s="338" t="str">
        <f>MID($AH$91,40,1)</f>
        <v/>
      </c>
      <c r="AC92" s="122"/>
      <c r="AD92" s="323" t="s">
        <v>18</v>
      </c>
      <c r="AE92" s="122"/>
      <c r="AF92" s="122"/>
      <c r="AG92" s="117"/>
      <c r="AH92" s="581"/>
      <c r="AI92" s="582"/>
      <c r="AJ92" s="582"/>
      <c r="AK92" s="582"/>
      <c r="AL92" s="582"/>
      <c r="AM92" s="582"/>
      <c r="AN92" s="582"/>
      <c r="AO92" s="582"/>
      <c r="AP92" s="582"/>
      <c r="AQ92" s="582"/>
      <c r="AR92" s="582"/>
      <c r="AS92" s="582"/>
      <c r="AT92" s="582"/>
      <c r="AU92" s="582"/>
      <c r="AV92" s="582"/>
      <c r="AW92" s="582"/>
      <c r="AX92" s="583"/>
      <c r="AZ92" s="335"/>
      <c r="BA92" s="335"/>
      <c r="BB92" s="335"/>
      <c r="BC92" s="335"/>
      <c r="BD92" s="335"/>
      <c r="BE92" s="335"/>
      <c r="BF92" s="335"/>
      <c r="BG92" s="335"/>
      <c r="BH92" s="335"/>
      <c r="BI92" s="335"/>
      <c r="BJ92" s="335"/>
      <c r="BK92" s="335"/>
      <c r="BL92" s="335"/>
      <c r="BM92" s="335"/>
      <c r="BN92" s="335"/>
      <c r="BO92" s="335"/>
      <c r="BP92" s="335"/>
      <c r="BQ92" s="335"/>
      <c r="BR92" s="335"/>
      <c r="BS92" s="335"/>
      <c r="BT92" s="335"/>
      <c r="BU92" s="335"/>
      <c r="BV92" s="335"/>
      <c r="BW92" s="335"/>
      <c r="BX92" s="335"/>
      <c r="BY92" s="335"/>
      <c r="BZ92" s="335"/>
      <c r="CA92" s="335"/>
      <c r="CB92" s="335"/>
      <c r="CC92" s="335"/>
      <c r="CD92" s="335"/>
      <c r="CE92" s="335"/>
      <c r="CF92" s="335"/>
      <c r="CG92" s="335"/>
      <c r="CH92" s="335"/>
      <c r="CI92" s="335"/>
      <c r="CJ92" s="335"/>
      <c r="CK92" s="335"/>
      <c r="CL92" s="335"/>
      <c r="CM92" s="335"/>
      <c r="CN92" s="335"/>
      <c r="CO92" s="335"/>
    </row>
    <row r="93" spans="1:93" s="330" customFormat="1" ht="16" customHeight="1" x14ac:dyDescent="0.2">
      <c r="A93" s="122"/>
      <c r="B93" s="122"/>
      <c r="C93" s="122"/>
      <c r="D93" s="122"/>
      <c r="E93" s="122"/>
      <c r="F93" s="122"/>
      <c r="G93" s="122"/>
      <c r="H93" s="237"/>
      <c r="I93" s="237"/>
      <c r="J93" s="237"/>
      <c r="K93" s="237"/>
      <c r="L93" s="237"/>
      <c r="M93" s="237"/>
      <c r="N93" s="237"/>
      <c r="O93" s="237"/>
      <c r="P93" s="237"/>
      <c r="Q93" s="237"/>
      <c r="R93" s="237"/>
      <c r="S93" s="237"/>
      <c r="T93" s="237"/>
      <c r="U93" s="237"/>
      <c r="V93" s="237"/>
      <c r="W93" s="237"/>
      <c r="X93" s="237"/>
      <c r="Y93" s="237"/>
      <c r="Z93" s="237"/>
      <c r="AA93" s="237"/>
      <c r="AB93" s="122"/>
      <c r="AC93" s="122"/>
      <c r="AD93" s="122"/>
      <c r="AE93" s="122"/>
      <c r="AF93" s="122"/>
      <c r="AZ93" s="335"/>
      <c r="BA93" s="335"/>
      <c r="BB93" s="335"/>
      <c r="BC93" s="335"/>
      <c r="BD93" s="335"/>
      <c r="BE93" s="335"/>
      <c r="BF93" s="335"/>
      <c r="BG93" s="335"/>
      <c r="BH93" s="335"/>
      <c r="BI93" s="335"/>
      <c r="BJ93" s="335"/>
      <c r="BK93" s="335"/>
      <c r="BL93" s="335"/>
      <c r="BM93" s="335"/>
      <c r="BN93" s="335"/>
      <c r="BO93" s="335"/>
      <c r="BP93" s="335"/>
      <c r="BQ93" s="335"/>
      <c r="BR93" s="335"/>
      <c r="BS93" s="335"/>
      <c r="BT93" s="335"/>
      <c r="BU93" s="335"/>
      <c r="BV93" s="335"/>
      <c r="BW93" s="335"/>
      <c r="BX93" s="335"/>
      <c r="BY93" s="335"/>
      <c r="BZ93" s="335"/>
      <c r="CA93" s="335"/>
      <c r="CB93" s="335"/>
      <c r="CC93" s="335"/>
      <c r="CD93" s="335"/>
      <c r="CE93" s="335"/>
      <c r="CF93" s="335"/>
      <c r="CG93" s="335"/>
      <c r="CH93" s="335"/>
      <c r="CI93" s="335"/>
      <c r="CJ93" s="335"/>
      <c r="CK93" s="335"/>
      <c r="CL93" s="335"/>
      <c r="CM93" s="335"/>
      <c r="CN93" s="335"/>
      <c r="CO93" s="335"/>
    </row>
    <row r="94" spans="1:93" s="330" customFormat="1" ht="16" customHeight="1" x14ac:dyDescent="0.2">
      <c r="A94" s="237"/>
      <c r="B94" s="122"/>
      <c r="C94" s="122"/>
      <c r="D94" s="122"/>
      <c r="E94" s="122"/>
      <c r="F94" s="122"/>
      <c r="G94" s="122"/>
      <c r="H94" s="237"/>
      <c r="I94" s="237"/>
      <c r="J94" s="237"/>
      <c r="K94" s="237"/>
      <c r="L94" s="237"/>
      <c r="M94" s="237"/>
      <c r="Q94" s="237"/>
      <c r="R94" s="237"/>
      <c r="S94" s="237"/>
      <c r="T94" s="237"/>
      <c r="U94" s="237"/>
      <c r="V94" s="237"/>
      <c r="W94" s="237"/>
      <c r="X94" s="237"/>
      <c r="Y94" s="237"/>
      <c r="Z94" s="237"/>
      <c r="AA94" s="237"/>
      <c r="AB94" s="122"/>
      <c r="AC94" s="122"/>
      <c r="AD94" s="122"/>
      <c r="AE94" s="122"/>
      <c r="AF94" s="122"/>
      <c r="AZ94" s="335"/>
      <c r="BA94" s="335"/>
      <c r="BB94" s="335"/>
      <c r="BC94" s="335"/>
      <c r="BD94" s="335"/>
      <c r="BE94" s="335"/>
      <c r="BF94" s="335"/>
      <c r="BG94" s="335"/>
      <c r="BH94" s="335"/>
      <c r="BI94" s="335"/>
      <c r="BJ94" s="335"/>
      <c r="BK94" s="335"/>
      <c r="BL94" s="335"/>
      <c r="BM94" s="335"/>
      <c r="BN94" s="335"/>
      <c r="BO94" s="335"/>
      <c r="BP94" s="335"/>
      <c r="BQ94" s="335"/>
      <c r="BR94" s="335"/>
      <c r="BS94" s="335"/>
      <c r="BT94" s="335"/>
      <c r="BU94" s="335"/>
      <c r="BV94" s="335"/>
      <c r="BW94" s="335"/>
      <c r="BX94" s="335"/>
      <c r="BY94" s="335"/>
      <c r="BZ94" s="335"/>
      <c r="CA94" s="335"/>
      <c r="CB94" s="335"/>
      <c r="CC94" s="335"/>
      <c r="CD94" s="335"/>
      <c r="CE94" s="335"/>
      <c r="CF94" s="335"/>
      <c r="CG94" s="335"/>
      <c r="CH94" s="335"/>
      <c r="CI94" s="335"/>
      <c r="CJ94" s="335"/>
      <c r="CK94" s="335"/>
      <c r="CL94" s="335"/>
      <c r="CM94" s="335"/>
      <c r="CN94" s="335"/>
      <c r="CO94" s="335"/>
    </row>
    <row r="95" spans="1:93" s="330" customFormat="1" ht="16" customHeight="1" thickBot="1" x14ac:dyDescent="0.25">
      <c r="A95" s="122"/>
      <c r="B95" s="122"/>
      <c r="C95" s="122"/>
      <c r="D95" s="122"/>
      <c r="E95" s="122"/>
      <c r="F95" s="122"/>
      <c r="G95" s="122"/>
      <c r="H95" s="237"/>
      <c r="I95" s="237"/>
      <c r="J95" s="237"/>
      <c r="K95" s="237"/>
      <c r="L95" s="237"/>
      <c r="M95" s="237"/>
      <c r="N95" s="237"/>
      <c r="O95" s="237"/>
      <c r="P95" s="237"/>
      <c r="Q95" s="237"/>
      <c r="R95" s="237"/>
      <c r="S95" s="237"/>
      <c r="T95" s="237"/>
      <c r="U95" s="237"/>
      <c r="V95" s="237"/>
      <c r="W95" s="237"/>
      <c r="X95" s="237"/>
      <c r="Y95" s="237"/>
      <c r="Z95" s="237"/>
      <c r="AA95" s="237"/>
      <c r="AB95" s="122"/>
      <c r="AC95" s="122"/>
      <c r="AD95" s="122"/>
      <c r="AE95" s="122"/>
      <c r="AF95" s="122"/>
      <c r="AZ95" s="335"/>
      <c r="BA95" s="335"/>
      <c r="BB95" s="335"/>
      <c r="BC95" s="335"/>
      <c r="BD95" s="335"/>
      <c r="BE95" s="335"/>
      <c r="BF95" s="335"/>
      <c r="BG95" s="335"/>
      <c r="BH95" s="335"/>
      <c r="BI95" s="335"/>
      <c r="BJ95" s="335"/>
      <c r="BK95" s="335"/>
      <c r="BL95" s="335"/>
      <c r="BM95" s="335"/>
      <c r="BN95" s="335"/>
      <c r="BO95" s="335"/>
      <c r="BP95" s="335"/>
      <c r="BQ95" s="335"/>
      <c r="BR95" s="335"/>
      <c r="BS95" s="335"/>
      <c r="BT95" s="335"/>
      <c r="BU95" s="335"/>
      <c r="BV95" s="335"/>
      <c r="BW95" s="335"/>
      <c r="BX95" s="335"/>
      <c r="BY95" s="335"/>
      <c r="BZ95" s="335"/>
      <c r="CA95" s="335"/>
      <c r="CB95" s="335"/>
      <c r="CC95" s="335"/>
      <c r="CD95" s="335"/>
      <c r="CE95" s="335"/>
      <c r="CF95" s="335"/>
      <c r="CG95" s="335"/>
      <c r="CH95" s="335"/>
      <c r="CI95" s="335"/>
      <c r="CJ95" s="335"/>
      <c r="CK95" s="335"/>
      <c r="CL95" s="335"/>
      <c r="CM95" s="335"/>
      <c r="CN95" s="335"/>
      <c r="CO95" s="335"/>
    </row>
    <row r="96" spans="1:93" s="330" customFormat="1" ht="16" customHeight="1" thickBot="1" x14ac:dyDescent="0.25">
      <c r="A96" s="312" t="s">
        <v>150</v>
      </c>
      <c r="B96" s="122"/>
      <c r="C96" s="341"/>
      <c r="D96" s="769" t="s">
        <v>27</v>
      </c>
      <c r="E96" s="769"/>
      <c r="F96" s="769"/>
      <c r="G96" s="769"/>
      <c r="H96" s="342"/>
      <c r="I96" s="306" t="str">
        <f t="shared" ref="I96:AB96" si="15">BB96</f>
        <v/>
      </c>
      <c r="J96" s="307" t="str">
        <f t="shared" si="15"/>
        <v/>
      </c>
      <c r="K96" s="307" t="str">
        <f t="shared" si="15"/>
        <v/>
      </c>
      <c r="L96" s="307" t="str">
        <f t="shared" si="15"/>
        <v/>
      </c>
      <c r="M96" s="307" t="str">
        <f t="shared" si="15"/>
        <v/>
      </c>
      <c r="N96" s="307" t="str">
        <f t="shared" si="15"/>
        <v/>
      </c>
      <c r="O96" s="307" t="str">
        <f t="shared" si="15"/>
        <v/>
      </c>
      <c r="P96" s="307" t="str">
        <f t="shared" si="15"/>
        <v/>
      </c>
      <c r="Q96" s="307" t="str">
        <f t="shared" si="15"/>
        <v/>
      </c>
      <c r="R96" s="307" t="str">
        <f t="shared" si="15"/>
        <v/>
      </c>
      <c r="S96" s="307" t="str">
        <f t="shared" si="15"/>
        <v/>
      </c>
      <c r="T96" s="307" t="str">
        <f t="shared" si="15"/>
        <v/>
      </c>
      <c r="U96" s="307" t="str">
        <f t="shared" si="15"/>
        <v/>
      </c>
      <c r="V96" s="307" t="str">
        <f t="shared" si="15"/>
        <v/>
      </c>
      <c r="W96" s="307" t="str">
        <f t="shared" si="15"/>
        <v/>
      </c>
      <c r="X96" s="307" t="str">
        <f t="shared" si="15"/>
        <v/>
      </c>
      <c r="Y96" s="307" t="str">
        <f t="shared" si="15"/>
        <v/>
      </c>
      <c r="Z96" s="307" t="str">
        <f t="shared" si="15"/>
        <v/>
      </c>
      <c r="AA96" s="307" t="str">
        <f t="shared" si="15"/>
        <v/>
      </c>
      <c r="AB96" s="308" t="str">
        <f t="shared" si="15"/>
        <v/>
      </c>
      <c r="AC96" s="122"/>
      <c r="AD96" s="122"/>
      <c r="AE96" s="122"/>
      <c r="AF96" s="161"/>
      <c r="AG96" s="117" t="s">
        <v>27</v>
      </c>
      <c r="AH96" s="772"/>
      <c r="AI96" s="773"/>
      <c r="AJ96" s="773"/>
      <c r="AK96" s="773"/>
      <c r="AL96" s="773"/>
      <c r="AM96" s="773"/>
      <c r="AN96" s="773"/>
      <c r="AO96" s="773"/>
      <c r="AP96" s="773"/>
      <c r="AQ96" s="773"/>
      <c r="AR96" s="773"/>
      <c r="AS96" s="773"/>
      <c r="AT96" s="773"/>
      <c r="AU96" s="773"/>
      <c r="AV96" s="773"/>
      <c r="AW96" s="773"/>
      <c r="AX96" s="774"/>
      <c r="AY96" s="321" t="s">
        <v>193</v>
      </c>
      <c r="AZ96" s="322" t="str">
        <f>ASC(AH96)</f>
        <v/>
      </c>
      <c r="BA96" s="322" t="str">
        <f>SUBSTITUTE(SUBSTITUTE(SUBSTITUTE(SUBSTITUTE(SUBSTITUTE(SUBSTITUTE(SUBSTITUTE(SUBSTITUTE(SUBSTITUTE(SUBSTITUTE(SUBSTITUTE(SUBSTITUTE(SUBSTITUTE(SUBSTITUTE(SUBSTITUTE(SUBSTITUTE(SUBSTITUTE(SUBSTITUTE(SUBSTITUTE(SUBSTITUTE(SUBSTITUTE(SUBSTITUTE(SUBSTITUTE(SUBSTITUTE(SUBSTITUTE(AZ96,"が","か゛"),"ぎ","き゛"),"ぐ","く゛"),"げ","け゛"),"ご","こ゛"),"ざ","さ゛"),"じ","し゛"),"ず","す゛"),"ぜ","せ゛"),"ぞ","そ゛"),"だ","た゛"),"ぢ","ち゛"),"づ","つ゛"),"で","て゛"),"ど","と゛"),"ば","は゛"),"び","ひ゛"),"ぶ","ふ゛"),"べ","へ゛"),"ぼ","ほ゛"),"ぱ","は゜"),"ぴ","ひ゜"),"ぷ","ふ゜"),"ぺ","へ゜"),"ぽ","ほ゜")</f>
        <v/>
      </c>
      <c r="BB96" s="322" t="str">
        <f>DBCS(MID($BA96,COLUMNS($BB96:BB96),1))</f>
        <v/>
      </c>
      <c r="BC96" s="322" t="str">
        <f>DBCS(MID($BA96,COLUMNS($BB96:BC96),1))</f>
        <v/>
      </c>
      <c r="BD96" s="322" t="str">
        <f>DBCS(MID($BA96,COLUMNS($BB96:BD96),1))</f>
        <v/>
      </c>
      <c r="BE96" s="322" t="str">
        <f>DBCS(MID($BA96,COLUMNS($BB96:BE96),1))</f>
        <v/>
      </c>
      <c r="BF96" s="322" t="str">
        <f>DBCS(MID($BA96,COLUMNS($BB96:BF96),1))</f>
        <v/>
      </c>
      <c r="BG96" s="322" t="str">
        <f>DBCS(MID($BA96,COLUMNS($BB96:BG96),1))</f>
        <v/>
      </c>
      <c r="BH96" s="322" t="str">
        <f>DBCS(MID($BA96,COLUMNS($BB96:BH96),1))</f>
        <v/>
      </c>
      <c r="BI96" s="322" t="str">
        <f>DBCS(MID($BA96,COLUMNS($BB96:BI96),1))</f>
        <v/>
      </c>
      <c r="BJ96" s="322" t="str">
        <f>DBCS(MID($BA96,COLUMNS($BB96:BJ96),1))</f>
        <v/>
      </c>
      <c r="BK96" s="322" t="str">
        <f>DBCS(MID($BA96,COLUMNS($BB96:BK96),1))</f>
        <v/>
      </c>
      <c r="BL96" s="322" t="str">
        <f>DBCS(MID($BA96,COLUMNS($BB96:BL96),1))</f>
        <v/>
      </c>
      <c r="BM96" s="322" t="str">
        <f>DBCS(MID($BA96,COLUMNS($BB96:BM96),1))</f>
        <v/>
      </c>
      <c r="BN96" s="322" t="str">
        <f>DBCS(MID($BA96,COLUMNS($BB96:BN96),1))</f>
        <v/>
      </c>
      <c r="BO96" s="322" t="str">
        <f>DBCS(MID($BA96,COLUMNS($BB96:BO96),1))</f>
        <v/>
      </c>
      <c r="BP96" s="322" t="str">
        <f>DBCS(MID($BA96,COLUMNS($BB96:BP96),1))</f>
        <v/>
      </c>
      <c r="BQ96" s="322" t="str">
        <f>DBCS(MID($BA96,COLUMNS($BB96:BQ96),1))</f>
        <v/>
      </c>
      <c r="BR96" s="322" t="str">
        <f>DBCS(MID($BA96,COLUMNS($BB96:BR96),1))</f>
        <v/>
      </c>
      <c r="BS96" s="322" t="str">
        <f>DBCS(MID($BA96,COLUMNS($BB96:BS96),1))</f>
        <v/>
      </c>
      <c r="BT96" s="322" t="str">
        <f>DBCS(MID($BA96,COLUMNS($BB96:BT96),1))</f>
        <v/>
      </c>
      <c r="BU96" s="322" t="str">
        <f>DBCS(MID($BA96,COLUMNS($BB96:BU96),1))</f>
        <v/>
      </c>
      <c r="BV96" s="322" t="str">
        <f>DBCS(MID($BA96,COLUMNS($BB96:BV96),1))</f>
        <v/>
      </c>
      <c r="BW96" s="322" t="str">
        <f>DBCS(MID($BA96,COLUMNS($BB96:BW96),1))</f>
        <v/>
      </c>
      <c r="BX96" s="322" t="str">
        <f>DBCS(MID($BA96,COLUMNS($BB96:BX96),1))</f>
        <v/>
      </c>
      <c r="BY96" s="322" t="str">
        <f>DBCS(MID($BA96,COLUMNS($BB96:BY96),1))</f>
        <v/>
      </c>
      <c r="BZ96" s="322" t="str">
        <f>DBCS(MID($BA96,COLUMNS($BB96:BZ96),1))</f>
        <v/>
      </c>
      <c r="CA96" s="322" t="str">
        <f>DBCS(MID($BA96,COLUMNS($BB96:CA96),1))</f>
        <v/>
      </c>
      <c r="CB96" s="322" t="str">
        <f>DBCS(MID($BA96,COLUMNS($BB96:CB96),1))</f>
        <v/>
      </c>
      <c r="CC96" s="322" t="str">
        <f>DBCS(MID($BA96,COLUMNS($BB96:CC96),1))</f>
        <v/>
      </c>
      <c r="CD96" s="322" t="str">
        <f>DBCS(MID($BA96,COLUMNS($BB96:CD96),1))</f>
        <v/>
      </c>
      <c r="CE96" s="322" t="str">
        <f>DBCS(MID($BA96,COLUMNS($BB96:CE96),1))</f>
        <v/>
      </c>
      <c r="CF96" s="322" t="str">
        <f>DBCS(MID($BA96,COLUMNS($BB96:CF96),1))</f>
        <v/>
      </c>
      <c r="CG96" s="322" t="str">
        <f>DBCS(MID($BA96,COLUMNS($BB96:CG96),1))</f>
        <v/>
      </c>
      <c r="CH96" s="322" t="str">
        <f>DBCS(MID($BA96,COLUMNS($BB96:CH96),1))</f>
        <v/>
      </c>
      <c r="CI96" s="322" t="str">
        <f>DBCS(MID($BA96,COLUMNS($BB96:CI96),1))</f>
        <v/>
      </c>
      <c r="CJ96" s="322" t="str">
        <f>DBCS(MID($BA96,COLUMNS($BB96:CJ96),1))</f>
        <v/>
      </c>
      <c r="CK96" s="322" t="str">
        <f>DBCS(MID($BA96,COLUMNS($BB96:CK96),1))</f>
        <v/>
      </c>
      <c r="CL96" s="322" t="str">
        <f>DBCS(MID($BA96,COLUMNS($BB96:CL96),1))</f>
        <v/>
      </c>
      <c r="CM96" s="322" t="str">
        <f>DBCS(MID($BA96,COLUMNS($BB96:CM96),1))</f>
        <v/>
      </c>
      <c r="CN96" s="322" t="str">
        <f>DBCS(MID($BA96,COLUMNS($BB96:CN96),1))</f>
        <v/>
      </c>
      <c r="CO96" s="322" t="str">
        <f>DBCS(MID($BA96,COLUMNS($BB96:CO96),1))</f>
        <v/>
      </c>
    </row>
    <row r="97" spans="1:93" s="330" customFormat="1" ht="16" customHeight="1" thickBot="1" x14ac:dyDescent="0.25">
      <c r="A97" s="122"/>
      <c r="B97" s="122"/>
      <c r="C97" s="341"/>
      <c r="D97" s="769" t="s">
        <v>26</v>
      </c>
      <c r="E97" s="769"/>
      <c r="F97" s="769"/>
      <c r="G97" s="769"/>
      <c r="H97" s="342"/>
      <c r="I97" s="306" t="str">
        <f>LEFT($AH$97,1)</f>
        <v/>
      </c>
      <c r="J97" s="307" t="str">
        <f>MID($AH$97,2,1)</f>
        <v/>
      </c>
      <c r="K97" s="307" t="str">
        <f>MID($AH$97,3,1)</f>
        <v/>
      </c>
      <c r="L97" s="307" t="str">
        <f>MID($AH$97,4,1)</f>
        <v/>
      </c>
      <c r="M97" s="307" t="str">
        <f>MID($AH$97,5,1)</f>
        <v/>
      </c>
      <c r="N97" s="307" t="str">
        <f>MID($AH$97,6,1)</f>
        <v/>
      </c>
      <c r="O97" s="307" t="str">
        <f>MID($AH$97,7,1)</f>
        <v/>
      </c>
      <c r="P97" s="307" t="str">
        <f>MID($AH$97,8,1)</f>
        <v/>
      </c>
      <c r="Q97" s="307" t="str">
        <f>MID($AH$97,9,1)</f>
        <v/>
      </c>
      <c r="R97" s="307" t="str">
        <f>MID($AH$97,10,1)</f>
        <v/>
      </c>
      <c r="S97" s="307" t="str">
        <f>MID($AH$97,11,1)</f>
        <v/>
      </c>
      <c r="T97" s="307" t="str">
        <f>MID($AH$97,12,1)</f>
        <v/>
      </c>
      <c r="U97" s="307" t="str">
        <f>MID($AH$97,13,1)</f>
        <v/>
      </c>
      <c r="V97" s="307" t="str">
        <f>MID($AH$97,14,1)</f>
        <v/>
      </c>
      <c r="W97" s="307" t="str">
        <f>MID($AH$97,15,1)</f>
        <v/>
      </c>
      <c r="X97" s="307" t="str">
        <f>MID($AH$97,16,1)</f>
        <v/>
      </c>
      <c r="Y97" s="307" t="str">
        <f>MID($AH$97,17,1)</f>
        <v/>
      </c>
      <c r="Z97" s="307" t="str">
        <f>MID($AH$97,18,1)</f>
        <v/>
      </c>
      <c r="AA97" s="307" t="str">
        <f>MID($AH$97,19,1)</f>
        <v/>
      </c>
      <c r="AB97" s="308" t="str">
        <f>MID($AH$97,20,1)</f>
        <v/>
      </c>
      <c r="AF97" s="161"/>
      <c r="AG97" s="117" t="s">
        <v>26</v>
      </c>
      <c r="AH97" s="772"/>
      <c r="AI97" s="773"/>
      <c r="AJ97" s="773"/>
      <c r="AK97" s="773"/>
      <c r="AL97" s="773"/>
      <c r="AM97" s="773"/>
      <c r="AN97" s="773"/>
      <c r="AO97" s="773"/>
      <c r="AP97" s="773"/>
      <c r="AQ97" s="773"/>
      <c r="AR97" s="773"/>
      <c r="AS97" s="773"/>
      <c r="AT97" s="773"/>
      <c r="AU97" s="773"/>
      <c r="AV97" s="773"/>
      <c r="AW97" s="773"/>
      <c r="AX97" s="774"/>
      <c r="AY97" s="321" t="s">
        <v>193</v>
      </c>
      <c r="AZ97" s="309"/>
      <c r="BA97" s="161"/>
      <c r="BB97" s="161"/>
      <c r="BC97" s="161"/>
      <c r="BD97" s="161"/>
      <c r="BE97" s="161"/>
      <c r="BF97" s="161"/>
      <c r="BG97" s="161"/>
      <c r="BH97" s="161"/>
      <c r="BI97" s="161"/>
      <c r="BJ97" s="161"/>
      <c r="BK97" s="161"/>
      <c r="BL97" s="161"/>
      <c r="BM97" s="161"/>
      <c r="BN97" s="161"/>
      <c r="BO97" s="161"/>
      <c r="BP97" s="161"/>
      <c r="BQ97" s="161"/>
      <c r="BR97" s="161"/>
      <c r="BS97" s="161"/>
      <c r="BT97" s="161"/>
      <c r="BU97" s="161"/>
      <c r="BV97" s="161"/>
      <c r="BW97" s="161"/>
      <c r="BX97" s="161"/>
      <c r="BY97" s="161"/>
      <c r="BZ97" s="161"/>
      <c r="CA97" s="161"/>
      <c r="CB97" s="161"/>
      <c r="CC97" s="161"/>
      <c r="CD97" s="161"/>
      <c r="CE97" s="161"/>
      <c r="CF97" s="161"/>
      <c r="CG97" s="161"/>
      <c r="CH97" s="161"/>
      <c r="CI97" s="161"/>
      <c r="CJ97" s="161"/>
      <c r="CK97" s="161"/>
      <c r="CL97" s="161"/>
      <c r="CM97" s="161"/>
      <c r="CN97" s="161"/>
      <c r="CO97" s="161"/>
    </row>
    <row r="98" spans="1:93" s="330" customFormat="1" ht="16" customHeight="1" thickBot="1" x14ac:dyDescent="0.25">
      <c r="A98" s="122"/>
      <c r="B98" s="122"/>
      <c r="C98" s="341"/>
      <c r="D98" s="769" t="s">
        <v>8</v>
      </c>
      <c r="E98" s="769"/>
      <c r="F98" s="769"/>
      <c r="G98" s="769"/>
      <c r="H98" s="342"/>
      <c r="I98" s="317" t="str">
        <f>LEFT(AH98)</f>
        <v/>
      </c>
      <c r="J98" s="318" t="s">
        <v>25</v>
      </c>
      <c r="K98" s="306" t="str">
        <f>LEFT(AK98)</f>
        <v/>
      </c>
      <c r="L98" s="308" t="str">
        <f>MID(AK98,2,1)</f>
        <v/>
      </c>
      <c r="M98" s="319" t="s">
        <v>33</v>
      </c>
      <c r="N98" s="306" t="str">
        <f>LEFT(AM98)</f>
        <v/>
      </c>
      <c r="O98" s="308" t="str">
        <f>MID(AM98,2,1)</f>
        <v/>
      </c>
      <c r="P98" s="319" t="s">
        <v>11</v>
      </c>
      <c r="Q98" s="306" t="str">
        <f>LEFT(AO98)</f>
        <v/>
      </c>
      <c r="R98" s="308" t="str">
        <f>MID(AO98,2,1)</f>
        <v/>
      </c>
      <c r="S98" s="319" t="s">
        <v>12</v>
      </c>
      <c r="T98" s="239"/>
      <c r="U98" s="239"/>
      <c r="V98" s="239"/>
      <c r="W98" s="239"/>
      <c r="X98" s="239"/>
      <c r="Y98" s="239"/>
      <c r="Z98" s="239"/>
      <c r="AA98" s="239"/>
      <c r="AB98" s="239"/>
      <c r="AF98" s="161"/>
      <c r="AG98" s="117" t="s">
        <v>8</v>
      </c>
      <c r="AH98" s="795"/>
      <c r="AI98" s="796"/>
      <c r="AJ98" s="180" t="s">
        <v>25</v>
      </c>
      <c r="AK98" s="177"/>
      <c r="AL98" s="174" t="s">
        <v>33</v>
      </c>
      <c r="AM98" s="177"/>
      <c r="AN98" s="174" t="s">
        <v>11</v>
      </c>
      <c r="AO98" s="177"/>
      <c r="AP98" s="161" t="s">
        <v>12</v>
      </c>
      <c r="AQ98" s="122"/>
      <c r="AR98" s="122"/>
      <c r="AS98" s="122"/>
      <c r="AT98" s="122"/>
      <c r="AU98" s="122"/>
      <c r="AV98" s="122"/>
      <c r="AW98" s="161"/>
      <c r="AX98" s="161"/>
      <c r="AY98" s="122"/>
      <c r="AZ98" s="161"/>
      <c r="BA98" s="161"/>
      <c r="BB98" s="161"/>
      <c r="BC98" s="161"/>
      <c r="BD98" s="161"/>
      <c r="BE98" s="161"/>
      <c r="BF98" s="161"/>
      <c r="BG98" s="161"/>
      <c r="BH98" s="161"/>
      <c r="BI98" s="161"/>
      <c r="BJ98" s="161"/>
      <c r="BK98" s="161"/>
      <c r="BL98" s="161"/>
      <c r="BM98" s="161"/>
      <c r="BN98" s="161"/>
      <c r="BO98" s="161"/>
      <c r="BP98" s="161"/>
      <c r="BQ98" s="161"/>
      <c r="BR98" s="161"/>
      <c r="BS98" s="161"/>
      <c r="BT98" s="161"/>
      <c r="BU98" s="161"/>
      <c r="BV98" s="161"/>
      <c r="BW98" s="161"/>
      <c r="BX98" s="161"/>
      <c r="BY98" s="161"/>
      <c r="BZ98" s="161"/>
      <c r="CA98" s="161"/>
      <c r="CB98" s="161"/>
      <c r="CC98" s="161"/>
      <c r="CD98" s="161"/>
      <c r="CE98" s="161"/>
      <c r="CF98" s="161"/>
      <c r="CG98" s="161"/>
      <c r="CH98" s="161"/>
      <c r="CI98" s="161"/>
      <c r="CJ98" s="161"/>
      <c r="CK98" s="161"/>
      <c r="CL98" s="161"/>
      <c r="CM98" s="161"/>
      <c r="CN98" s="161"/>
      <c r="CO98" s="161"/>
    </row>
    <row r="99" spans="1:93" s="330" customFormat="1" ht="16" customHeight="1" thickBot="1" x14ac:dyDescent="0.25">
      <c r="A99" s="122"/>
      <c r="B99" s="122"/>
      <c r="C99" s="343"/>
      <c r="D99" s="797" t="s">
        <v>24</v>
      </c>
      <c r="E99" s="797"/>
      <c r="F99" s="797"/>
      <c r="G99" s="797"/>
      <c r="H99" s="344"/>
      <c r="I99" s="798" t="str">
        <f>IF(AH99="","",AH99)</f>
        <v/>
      </c>
      <c r="J99" s="799"/>
      <c r="K99" s="799"/>
      <c r="L99" s="200" t="s">
        <v>300</v>
      </c>
      <c r="M99" s="800" t="s">
        <v>23</v>
      </c>
      <c r="N99" s="801"/>
      <c r="O99" s="802"/>
      <c r="P99" s="806" t="str">
        <f>IF(AN100="","",AN100)</f>
        <v/>
      </c>
      <c r="Q99" s="807"/>
      <c r="R99" s="345"/>
      <c r="S99" s="346"/>
      <c r="T99" s="347"/>
      <c r="U99" s="347"/>
      <c r="V99" s="348"/>
      <c r="W99" s="122"/>
      <c r="X99" s="122"/>
      <c r="Y99" s="122"/>
      <c r="Z99" s="348"/>
      <c r="AA99" s="348"/>
      <c r="AB99" s="348"/>
      <c r="AG99" s="117" t="s">
        <v>24</v>
      </c>
      <c r="AH99" s="810"/>
      <c r="AI99" s="811"/>
      <c r="AJ99" s="812"/>
      <c r="AK99" s="349" t="s">
        <v>300</v>
      </c>
      <c r="AM99" s="320"/>
      <c r="AZ99" s="335"/>
      <c r="BA99" s="335"/>
      <c r="BB99" s="335"/>
      <c r="BC99" s="335"/>
      <c r="BD99" s="335"/>
      <c r="BE99" s="335"/>
      <c r="BF99" s="335"/>
      <c r="BG99" s="335"/>
      <c r="BH99" s="335"/>
      <c r="BI99" s="335"/>
      <c r="BJ99" s="335"/>
      <c r="BK99" s="335"/>
      <c r="BL99" s="335"/>
      <c r="BM99" s="335"/>
      <c r="BN99" s="335"/>
      <c r="BO99" s="335"/>
      <c r="BP99" s="335"/>
      <c r="BQ99" s="335"/>
      <c r="BR99" s="335"/>
      <c r="BS99" s="335"/>
      <c r="BT99" s="335"/>
      <c r="BU99" s="335"/>
      <c r="BV99" s="335"/>
      <c r="BW99" s="335"/>
      <c r="BX99" s="335"/>
      <c r="BY99" s="335"/>
      <c r="BZ99" s="335"/>
      <c r="CA99" s="335"/>
      <c r="CB99" s="335"/>
      <c r="CC99" s="335"/>
      <c r="CD99" s="335"/>
      <c r="CE99" s="335"/>
      <c r="CF99" s="335"/>
      <c r="CG99" s="335"/>
      <c r="CH99" s="335"/>
      <c r="CI99" s="335"/>
      <c r="CJ99" s="335"/>
      <c r="CK99" s="335"/>
      <c r="CL99" s="335"/>
      <c r="CM99" s="335"/>
      <c r="CN99" s="335"/>
      <c r="CO99" s="335"/>
    </row>
    <row r="100" spans="1:93" s="330" customFormat="1" ht="16" customHeight="1" thickBot="1" x14ac:dyDescent="0.25">
      <c r="A100" s="122"/>
      <c r="B100" s="122"/>
      <c r="C100" s="350"/>
      <c r="D100" s="813" t="s">
        <v>22</v>
      </c>
      <c r="E100" s="813"/>
      <c r="F100" s="813"/>
      <c r="G100" s="813"/>
      <c r="H100" s="351"/>
      <c r="I100" s="814" t="str">
        <f>IF(AH100="","",AH100)</f>
        <v/>
      </c>
      <c r="J100" s="815"/>
      <c r="K100" s="815"/>
      <c r="L100" s="352" t="s">
        <v>302</v>
      </c>
      <c r="M100" s="803"/>
      <c r="N100" s="804"/>
      <c r="O100" s="805"/>
      <c r="P100" s="808"/>
      <c r="Q100" s="809"/>
      <c r="R100" s="353" t="s">
        <v>149</v>
      </c>
      <c r="S100" s="346"/>
      <c r="T100" s="347"/>
      <c r="U100" s="347"/>
      <c r="V100" s="354"/>
      <c r="W100" s="355"/>
      <c r="X100" s="355"/>
      <c r="Y100" s="355"/>
      <c r="Z100" s="354"/>
      <c r="AA100" s="354"/>
      <c r="AB100" s="354"/>
      <c r="AC100" s="356"/>
      <c r="AD100" s="356"/>
      <c r="AG100" s="117" t="s">
        <v>22</v>
      </c>
      <c r="AH100" s="810"/>
      <c r="AI100" s="811"/>
      <c r="AJ100" s="812"/>
      <c r="AK100" s="311" t="s">
        <v>301</v>
      </c>
      <c r="AM100" s="320" t="s">
        <v>303</v>
      </c>
      <c r="AN100" s="556"/>
      <c r="AO100" s="558"/>
      <c r="AP100" s="311" t="s">
        <v>149</v>
      </c>
      <c r="AQ100" s="324" t="str">
        <f>LEFT(AH101)</f>
        <v/>
      </c>
      <c r="AR100" s="324" t="str">
        <f>MID(AH101,2,1)</f>
        <v/>
      </c>
      <c r="AS100" s="324" t="str">
        <f>MID(AH101,3,1)</f>
        <v/>
      </c>
      <c r="AT100" s="324" t="str">
        <f>MID(AH101,4,1)</f>
        <v/>
      </c>
      <c r="AU100" s="324" t="str">
        <f>MID(AH101,5,1)</f>
        <v/>
      </c>
      <c r="AV100" s="324" t="str">
        <f>MID(AH101,6,1)</f>
        <v/>
      </c>
      <c r="AW100" s="324" t="str">
        <f>AO101&amp;AT101&amp;AY101</f>
        <v/>
      </c>
      <c r="AZ100" s="335"/>
      <c r="BA100" s="335"/>
      <c r="BB100" s="335"/>
      <c r="BC100" s="335"/>
      <c r="BD100" s="335"/>
      <c r="BE100" s="335"/>
      <c r="BF100" s="335"/>
      <c r="BG100" s="335"/>
      <c r="BH100" s="335"/>
      <c r="BI100" s="335"/>
      <c r="BJ100" s="335"/>
      <c r="BK100" s="335"/>
      <c r="BL100" s="335"/>
      <c r="BM100" s="335"/>
      <c r="BN100" s="335"/>
      <c r="BO100" s="335"/>
      <c r="BP100" s="335"/>
      <c r="BQ100" s="335"/>
      <c r="BR100" s="335"/>
      <c r="BS100" s="335"/>
      <c r="BT100" s="335"/>
      <c r="BU100" s="335"/>
      <c r="BV100" s="335"/>
      <c r="BW100" s="335"/>
      <c r="BX100" s="335"/>
      <c r="BY100" s="335"/>
      <c r="BZ100" s="335"/>
      <c r="CA100" s="335"/>
      <c r="CB100" s="335"/>
      <c r="CC100" s="335"/>
      <c r="CD100" s="335"/>
      <c r="CE100" s="335"/>
      <c r="CF100" s="335"/>
      <c r="CG100" s="335"/>
      <c r="CH100" s="335"/>
      <c r="CI100" s="335"/>
      <c r="CJ100" s="335"/>
      <c r="CK100" s="335"/>
      <c r="CL100" s="335"/>
      <c r="CM100" s="335"/>
      <c r="CN100" s="335"/>
      <c r="CO100" s="335"/>
    </row>
    <row r="101" spans="1:93" s="330" customFormat="1" ht="16" customHeight="1" thickBot="1" x14ac:dyDescent="0.25">
      <c r="A101" s="122"/>
      <c r="B101" s="122"/>
      <c r="C101" s="357"/>
      <c r="D101" s="777" t="s">
        <v>21</v>
      </c>
      <c r="E101" s="777"/>
      <c r="F101" s="777"/>
      <c r="G101" s="777"/>
      <c r="H101" s="342"/>
      <c r="I101" s="315" t="str">
        <f t="shared" ref="I101:N101" si="16">AQ100</f>
        <v/>
      </c>
      <c r="J101" s="325" t="str">
        <f t="shared" si="16"/>
        <v/>
      </c>
      <c r="K101" s="325" t="str">
        <f t="shared" si="16"/>
        <v/>
      </c>
      <c r="L101" s="325" t="str">
        <f t="shared" si="16"/>
        <v/>
      </c>
      <c r="M101" s="307" t="str">
        <f t="shared" si="16"/>
        <v/>
      </c>
      <c r="N101" s="326" t="str">
        <f t="shared" si="16"/>
        <v/>
      </c>
      <c r="O101" s="779" t="str">
        <f>IF(AO101="","",AO101)</f>
        <v/>
      </c>
      <c r="P101" s="780"/>
      <c r="Q101" s="780"/>
      <c r="R101" s="781" t="str">
        <f>IF(AO101="","都道府県","")</f>
        <v>都道府県</v>
      </c>
      <c r="S101" s="782"/>
      <c r="T101" s="782"/>
      <c r="U101" s="779" t="str">
        <f>IF(AT101="","",AT101)</f>
        <v/>
      </c>
      <c r="V101" s="780"/>
      <c r="W101" s="780"/>
      <c r="X101" s="781" t="str">
        <f>IF(AT101="","市郡区","")</f>
        <v>市郡区</v>
      </c>
      <c r="Y101" s="782"/>
      <c r="Z101" s="779" t="str">
        <f>IF(AY101="","",AY101)</f>
        <v/>
      </c>
      <c r="AA101" s="780"/>
      <c r="AB101" s="780"/>
      <c r="AC101" s="779" t="str">
        <f>IF(AY101="","区町村","")</f>
        <v>区町村</v>
      </c>
      <c r="AD101" s="818"/>
      <c r="AE101" s="93"/>
      <c r="AF101" s="327"/>
      <c r="AG101" s="328" t="s">
        <v>304</v>
      </c>
      <c r="AH101" s="816" t="str">
        <f>IF(AND(AO101="",AT101="",AY101),"",VLOOKUP(AW100,[1]コード２!$A$2:$E$1897,2,FALSE))</f>
        <v/>
      </c>
      <c r="AI101" s="817"/>
      <c r="AJ101" s="329" t="s">
        <v>545</v>
      </c>
      <c r="AK101" s="329"/>
      <c r="AM101" s="117"/>
      <c r="AN101" s="331" t="s">
        <v>15</v>
      </c>
      <c r="AO101" s="556"/>
      <c r="AP101" s="557"/>
      <c r="AQ101" s="558"/>
      <c r="AR101" s="600" t="s">
        <v>16</v>
      </c>
      <c r="AS101" s="601"/>
      <c r="AT101" s="556"/>
      <c r="AU101" s="557"/>
      <c r="AV101" s="558"/>
      <c r="AW101" s="332"/>
      <c r="AX101" s="236" t="s">
        <v>299</v>
      </c>
      <c r="AY101" s="587"/>
      <c r="AZ101" s="588"/>
      <c r="BA101" s="335"/>
      <c r="BB101" s="335"/>
      <c r="BC101" s="335"/>
      <c r="BD101" s="335"/>
      <c r="BE101" s="335"/>
      <c r="BF101" s="335"/>
      <c r="BG101" s="335"/>
      <c r="BH101" s="335"/>
      <c r="BI101" s="335"/>
      <c r="BJ101" s="335"/>
      <c r="BK101" s="335"/>
      <c r="BL101" s="335"/>
      <c r="BM101" s="335"/>
      <c r="BN101" s="335"/>
      <c r="BO101" s="335"/>
      <c r="BP101" s="335"/>
      <c r="BQ101" s="335"/>
      <c r="BR101" s="335"/>
      <c r="BS101" s="335"/>
      <c r="BT101" s="335"/>
      <c r="BU101" s="335"/>
      <c r="BV101" s="335"/>
      <c r="BW101" s="335"/>
      <c r="BX101" s="335"/>
      <c r="BY101" s="335"/>
      <c r="BZ101" s="335"/>
      <c r="CA101" s="335"/>
      <c r="CB101" s="335"/>
      <c r="CC101" s="335"/>
      <c r="CD101" s="335"/>
      <c r="CE101" s="335"/>
      <c r="CF101" s="335"/>
      <c r="CG101" s="335"/>
      <c r="CH101" s="335"/>
      <c r="CI101" s="335"/>
      <c r="CJ101" s="335"/>
      <c r="CK101" s="335"/>
      <c r="CL101" s="335"/>
      <c r="CM101" s="335"/>
      <c r="CN101" s="335"/>
      <c r="CO101" s="335"/>
    </row>
    <row r="102" spans="1:93" s="330" customFormat="1" ht="16" customHeight="1" x14ac:dyDescent="0.2">
      <c r="A102" s="122"/>
      <c r="B102" s="122"/>
      <c r="C102" s="358"/>
      <c r="D102" s="785" t="s">
        <v>20</v>
      </c>
      <c r="E102" s="785"/>
      <c r="F102" s="785"/>
      <c r="G102" s="785"/>
      <c r="H102" s="344"/>
      <c r="I102" s="315" t="str">
        <f>LEFT(AH102)</f>
        <v/>
      </c>
      <c r="J102" s="333" t="str">
        <f>MID($AH$102,2,1)</f>
        <v/>
      </c>
      <c r="K102" s="333" t="str">
        <f>MID($AH$102,3,1)</f>
        <v/>
      </c>
      <c r="L102" s="333" t="str">
        <f>MID($AH$102,4,1)</f>
        <v/>
      </c>
      <c r="M102" s="333" t="str">
        <f>MID($AH$102,5,1)</f>
        <v/>
      </c>
      <c r="N102" s="333" t="str">
        <f>MID($AH$102,6,1)</f>
        <v/>
      </c>
      <c r="O102" s="333" t="str">
        <f>MID($AH$102,7,1)</f>
        <v/>
      </c>
      <c r="P102" s="333" t="str">
        <f>MID($AH$102,8,1)</f>
        <v/>
      </c>
      <c r="Q102" s="333" t="str">
        <f>MID($AH$102,9,1)</f>
        <v/>
      </c>
      <c r="R102" s="333" t="str">
        <f>MID($AH$102,10,1)</f>
        <v/>
      </c>
      <c r="S102" s="333" t="str">
        <f>MID($AH$102,11,1)</f>
        <v/>
      </c>
      <c r="T102" s="333" t="str">
        <f>MID($AH$102,12,1)</f>
        <v/>
      </c>
      <c r="U102" s="333" t="str">
        <f>MID($AH$102,13,1)</f>
        <v/>
      </c>
      <c r="V102" s="333" t="str">
        <f>MID($AH$102,14,1)</f>
        <v/>
      </c>
      <c r="W102" s="333" t="str">
        <f>MID($AH$102,15,1)</f>
        <v/>
      </c>
      <c r="X102" s="333" t="str">
        <f>MID($AH$102,16,1)</f>
        <v/>
      </c>
      <c r="Y102" s="333" t="str">
        <f>MID($AH$102,17,1)</f>
        <v/>
      </c>
      <c r="Z102" s="333" t="str">
        <f>MID($AH$102,18,1)</f>
        <v/>
      </c>
      <c r="AA102" s="333" t="str">
        <f>MID($AH$102,19,1)</f>
        <v/>
      </c>
      <c r="AB102" s="334" t="str">
        <f>MID($AH$102,20,1)</f>
        <v/>
      </c>
      <c r="AC102" s="648" t="s">
        <v>9</v>
      </c>
      <c r="AD102" s="648"/>
      <c r="AE102" s="648"/>
      <c r="AF102" s="239"/>
      <c r="AG102" s="117" t="s">
        <v>20</v>
      </c>
      <c r="AH102" s="578"/>
      <c r="AI102" s="579"/>
      <c r="AJ102" s="579"/>
      <c r="AK102" s="579"/>
      <c r="AL102" s="579"/>
      <c r="AM102" s="579"/>
      <c r="AN102" s="579"/>
      <c r="AO102" s="579"/>
      <c r="AP102" s="579"/>
      <c r="AQ102" s="579"/>
      <c r="AR102" s="579"/>
      <c r="AS102" s="579"/>
      <c r="AT102" s="579"/>
      <c r="AU102" s="579"/>
      <c r="AV102" s="579"/>
      <c r="AW102" s="579"/>
      <c r="AX102" s="580"/>
      <c r="AY102" s="309" t="s">
        <v>193</v>
      </c>
      <c r="AZ102" s="335"/>
      <c r="BA102" s="335"/>
      <c r="BB102" s="335"/>
      <c r="BC102" s="335"/>
      <c r="BD102" s="335"/>
      <c r="BE102" s="335"/>
      <c r="BF102" s="335"/>
      <c r="BG102" s="335"/>
      <c r="BH102" s="335"/>
      <c r="BI102" s="335"/>
      <c r="BJ102" s="335"/>
      <c r="BK102" s="335"/>
      <c r="BL102" s="335"/>
      <c r="BM102" s="335"/>
      <c r="BN102" s="335"/>
      <c r="BO102" s="335"/>
      <c r="BP102" s="335"/>
      <c r="BQ102" s="335"/>
      <c r="BR102" s="335"/>
      <c r="BS102" s="335"/>
      <c r="BT102" s="335"/>
      <c r="BU102" s="335"/>
      <c r="BV102" s="335"/>
      <c r="BW102" s="335"/>
      <c r="BX102" s="335"/>
      <c r="BY102" s="335"/>
      <c r="BZ102" s="335"/>
      <c r="CA102" s="335"/>
      <c r="CB102" s="335"/>
      <c r="CC102" s="335"/>
      <c r="CD102" s="335"/>
      <c r="CE102" s="335"/>
      <c r="CF102" s="335"/>
      <c r="CG102" s="335"/>
      <c r="CH102" s="335"/>
      <c r="CI102" s="335"/>
      <c r="CJ102" s="335"/>
      <c r="CK102" s="335"/>
      <c r="CL102" s="335"/>
      <c r="CM102" s="335"/>
      <c r="CN102" s="335"/>
      <c r="CO102" s="335"/>
    </row>
    <row r="103" spans="1:93" s="330" customFormat="1" ht="16" customHeight="1" thickBot="1" x14ac:dyDescent="0.25">
      <c r="A103" s="122"/>
      <c r="B103" s="122"/>
      <c r="C103" s="359"/>
      <c r="D103" s="786"/>
      <c r="E103" s="786"/>
      <c r="F103" s="786"/>
      <c r="G103" s="786"/>
      <c r="H103" s="351"/>
      <c r="I103" s="336" t="str">
        <f>MID($AH$102,21,1)</f>
        <v/>
      </c>
      <c r="J103" s="337" t="str">
        <f>MID($AH$102,22,1)</f>
        <v/>
      </c>
      <c r="K103" s="337" t="str">
        <f>MID($AH$102,23,1)</f>
        <v/>
      </c>
      <c r="L103" s="337" t="str">
        <f>MID($AH$102,24,1)</f>
        <v/>
      </c>
      <c r="M103" s="337" t="str">
        <f>MID($AH$102,25,1)</f>
        <v/>
      </c>
      <c r="N103" s="337" t="str">
        <f>MID($AH$102,26,1)</f>
        <v/>
      </c>
      <c r="O103" s="337" t="str">
        <f>MID($AH$102,27,1)</f>
        <v/>
      </c>
      <c r="P103" s="337" t="str">
        <f>MID($AH$102,28,1)</f>
        <v/>
      </c>
      <c r="Q103" s="337" t="str">
        <f>MID($AH$102,29,1)</f>
        <v/>
      </c>
      <c r="R103" s="337" t="str">
        <f>MID($AH$102,30,1)</f>
        <v/>
      </c>
      <c r="S103" s="337" t="str">
        <f>MID($AH$102,31,1)</f>
        <v/>
      </c>
      <c r="T103" s="337" t="str">
        <f>MID($AH$102,32,1)</f>
        <v/>
      </c>
      <c r="U103" s="337" t="str">
        <f>MID($AH$102,33,1)</f>
        <v/>
      </c>
      <c r="V103" s="337" t="str">
        <f>MID($AH$102,34,1)</f>
        <v/>
      </c>
      <c r="W103" s="337" t="str">
        <f>MID($AH$102,35,1)</f>
        <v/>
      </c>
      <c r="X103" s="337" t="str">
        <f>MID($AH$102,36,1)</f>
        <v/>
      </c>
      <c r="Y103" s="337" t="str">
        <f>MID($AH$102,37,1)</f>
        <v/>
      </c>
      <c r="Z103" s="337" t="str">
        <f>MID($AH$102,38,1)</f>
        <v/>
      </c>
      <c r="AA103" s="337" t="str">
        <f>MID($AH$102,39,1)</f>
        <v/>
      </c>
      <c r="AB103" s="338" t="str">
        <f>MID($AH$102,40,1)</f>
        <v/>
      </c>
      <c r="AC103" s="122"/>
      <c r="AD103" s="323" t="s">
        <v>18</v>
      </c>
      <c r="AE103" s="122"/>
      <c r="AF103" s="122"/>
      <c r="AG103" s="117"/>
      <c r="AH103" s="581"/>
      <c r="AI103" s="582"/>
      <c r="AJ103" s="582"/>
      <c r="AK103" s="582"/>
      <c r="AL103" s="582"/>
      <c r="AM103" s="582"/>
      <c r="AN103" s="582"/>
      <c r="AO103" s="582"/>
      <c r="AP103" s="582"/>
      <c r="AQ103" s="582"/>
      <c r="AR103" s="582"/>
      <c r="AS103" s="582"/>
      <c r="AT103" s="582"/>
      <c r="AU103" s="582"/>
      <c r="AV103" s="582"/>
      <c r="AW103" s="582"/>
      <c r="AX103" s="583"/>
      <c r="AZ103" s="335"/>
      <c r="BA103" s="335"/>
      <c r="BB103" s="335"/>
      <c r="BC103" s="335"/>
      <c r="BD103" s="335"/>
      <c r="BE103" s="335"/>
      <c r="BF103" s="335"/>
      <c r="BG103" s="335"/>
      <c r="BH103" s="335"/>
      <c r="BI103" s="335"/>
      <c r="BJ103" s="335"/>
      <c r="BK103" s="335"/>
      <c r="BL103" s="335"/>
      <c r="BM103" s="335"/>
      <c r="BN103" s="335"/>
      <c r="BO103" s="335"/>
      <c r="BP103" s="335"/>
      <c r="BQ103" s="335"/>
      <c r="BR103" s="335"/>
      <c r="BS103" s="335"/>
      <c r="BT103" s="335"/>
      <c r="BU103" s="335"/>
      <c r="BV103" s="335"/>
      <c r="BW103" s="335"/>
      <c r="BX103" s="335"/>
      <c r="BY103" s="335"/>
      <c r="BZ103" s="335"/>
      <c r="CA103" s="335"/>
      <c r="CB103" s="335"/>
      <c r="CC103" s="335"/>
      <c r="CD103" s="335"/>
      <c r="CE103" s="335"/>
      <c r="CF103" s="335"/>
      <c r="CG103" s="335"/>
      <c r="CH103" s="335"/>
      <c r="CI103" s="335"/>
      <c r="CJ103" s="335"/>
      <c r="CK103" s="335"/>
      <c r="CL103" s="335"/>
      <c r="CM103" s="335"/>
      <c r="CN103" s="335"/>
      <c r="CO103" s="335"/>
    </row>
    <row r="104" spans="1:93" s="330" customFormat="1" ht="16" customHeight="1" x14ac:dyDescent="0.2">
      <c r="AZ104" s="335"/>
      <c r="BA104" s="335"/>
      <c r="BB104" s="335"/>
      <c r="BC104" s="335"/>
      <c r="BD104" s="335"/>
      <c r="BE104" s="335"/>
      <c r="BF104" s="335"/>
      <c r="BG104" s="335"/>
      <c r="BH104" s="335"/>
      <c r="BI104" s="335"/>
      <c r="BJ104" s="335"/>
      <c r="BK104" s="335"/>
      <c r="BL104" s="335"/>
      <c r="BM104" s="335"/>
      <c r="BN104" s="335"/>
      <c r="BO104" s="335"/>
      <c r="BP104" s="335"/>
      <c r="BQ104" s="335"/>
      <c r="BR104" s="335"/>
      <c r="BS104" s="335"/>
      <c r="BT104" s="335"/>
      <c r="BU104" s="335"/>
      <c r="BV104" s="335"/>
      <c r="BW104" s="335"/>
      <c r="BX104" s="335"/>
      <c r="BY104" s="335"/>
      <c r="BZ104" s="335"/>
      <c r="CA104" s="335"/>
      <c r="CB104" s="335"/>
      <c r="CC104" s="335"/>
      <c r="CD104" s="335"/>
      <c r="CE104" s="335"/>
      <c r="CF104" s="335"/>
      <c r="CG104" s="335"/>
      <c r="CH104" s="335"/>
      <c r="CI104" s="335"/>
      <c r="CJ104" s="335"/>
      <c r="CK104" s="335"/>
      <c r="CL104" s="335"/>
      <c r="CM104" s="335"/>
      <c r="CN104" s="335"/>
      <c r="CO104" s="335"/>
    </row>
    <row r="105" spans="1:93" s="330" customFormat="1" ht="16" customHeight="1" x14ac:dyDescent="0.2">
      <c r="AZ105" s="335"/>
      <c r="BA105" s="335"/>
      <c r="BB105" s="335"/>
      <c r="BC105" s="335"/>
      <c r="BD105" s="335"/>
      <c r="BE105" s="335"/>
      <c r="BF105" s="335"/>
      <c r="BG105" s="335"/>
      <c r="BH105" s="335"/>
      <c r="BI105" s="335"/>
      <c r="BJ105" s="335"/>
      <c r="BK105" s="335"/>
      <c r="BL105" s="335"/>
      <c r="BM105" s="335"/>
      <c r="BN105" s="335"/>
      <c r="BO105" s="335"/>
      <c r="BP105" s="335"/>
      <c r="BQ105" s="335"/>
      <c r="BR105" s="335"/>
      <c r="BS105" s="335"/>
      <c r="BT105" s="335"/>
      <c r="BU105" s="335"/>
      <c r="BV105" s="335"/>
      <c r="BW105" s="335"/>
      <c r="BX105" s="335"/>
      <c r="BY105" s="335"/>
      <c r="BZ105" s="335"/>
      <c r="CA105" s="335"/>
      <c r="CB105" s="335"/>
      <c r="CC105" s="335"/>
      <c r="CD105" s="335"/>
      <c r="CE105" s="335"/>
      <c r="CF105" s="335"/>
      <c r="CG105" s="335"/>
      <c r="CH105" s="335"/>
      <c r="CI105" s="335"/>
      <c r="CJ105" s="335"/>
      <c r="CK105" s="335"/>
      <c r="CL105" s="335"/>
      <c r="CM105" s="335"/>
      <c r="CN105" s="335"/>
      <c r="CO105" s="335"/>
    </row>
    <row r="106" spans="1:93" s="330" customFormat="1" ht="16" customHeight="1" x14ac:dyDescent="0.2">
      <c r="A106" s="237"/>
      <c r="H106" s="237"/>
      <c r="I106" s="237"/>
      <c r="J106" s="237"/>
      <c r="K106" s="237"/>
      <c r="L106" s="237"/>
      <c r="M106" s="237"/>
      <c r="N106" s="237"/>
      <c r="O106" s="237"/>
      <c r="P106" s="237"/>
      <c r="Q106" s="237"/>
      <c r="R106" s="237"/>
      <c r="S106" s="237"/>
      <c r="T106" s="237"/>
      <c r="U106" s="237"/>
      <c r="V106" s="237"/>
      <c r="W106" s="237"/>
      <c r="X106" s="237"/>
      <c r="Y106" s="237"/>
      <c r="Z106" s="237"/>
      <c r="AA106" s="237"/>
      <c r="AZ106" s="335"/>
      <c r="BA106" s="335"/>
      <c r="BB106" s="335"/>
      <c r="BC106" s="335"/>
      <c r="BD106" s="335"/>
      <c r="BE106" s="335"/>
      <c r="BF106" s="335"/>
      <c r="BG106" s="335"/>
      <c r="BH106" s="335"/>
      <c r="BI106" s="335"/>
      <c r="BJ106" s="335"/>
      <c r="BK106" s="335"/>
      <c r="BL106" s="335"/>
      <c r="BM106" s="335"/>
      <c r="BN106" s="335"/>
      <c r="BO106" s="335"/>
      <c r="BP106" s="335"/>
      <c r="BQ106" s="335"/>
      <c r="BR106" s="335"/>
      <c r="BS106" s="335"/>
      <c r="BT106" s="335"/>
      <c r="BU106" s="335"/>
      <c r="BV106" s="335"/>
      <c r="BW106" s="335"/>
      <c r="BX106" s="335"/>
      <c r="BY106" s="335"/>
      <c r="BZ106" s="335"/>
      <c r="CA106" s="335"/>
      <c r="CB106" s="335"/>
      <c r="CC106" s="335"/>
      <c r="CD106" s="335"/>
      <c r="CE106" s="335"/>
      <c r="CF106" s="335"/>
      <c r="CG106" s="335"/>
      <c r="CH106" s="335"/>
      <c r="CI106" s="335"/>
      <c r="CJ106" s="335"/>
      <c r="CK106" s="335"/>
      <c r="CL106" s="335"/>
      <c r="CM106" s="335"/>
      <c r="CN106" s="335"/>
      <c r="CO106" s="335"/>
    </row>
    <row r="107" spans="1:93" s="330" customFormat="1" ht="16" customHeight="1" x14ac:dyDescent="0.2">
      <c r="H107" s="237"/>
      <c r="I107" s="237"/>
      <c r="J107" s="237"/>
      <c r="K107" s="237"/>
      <c r="L107" s="237"/>
      <c r="M107" s="237"/>
      <c r="N107" s="237"/>
      <c r="O107" s="237"/>
      <c r="P107" s="237"/>
      <c r="Q107" s="237"/>
      <c r="R107" s="237"/>
      <c r="S107" s="237"/>
      <c r="T107" s="237"/>
      <c r="U107" s="237"/>
      <c r="V107" s="237"/>
      <c r="W107" s="237"/>
      <c r="X107" s="237"/>
      <c r="Y107" s="237"/>
      <c r="Z107" s="237"/>
      <c r="AA107" s="237"/>
      <c r="AZ107" s="335"/>
      <c r="BA107" s="335"/>
      <c r="BB107" s="335"/>
      <c r="BC107" s="335"/>
      <c r="BD107" s="335"/>
      <c r="BE107" s="335"/>
      <c r="BF107" s="335"/>
      <c r="BG107" s="335"/>
      <c r="BH107" s="335"/>
      <c r="BI107" s="335"/>
      <c r="BJ107" s="335"/>
      <c r="BK107" s="335"/>
      <c r="BL107" s="335"/>
      <c r="BM107" s="335"/>
      <c r="BN107" s="335"/>
      <c r="BO107" s="335"/>
      <c r="BP107" s="335"/>
      <c r="BQ107" s="335"/>
      <c r="BR107" s="335"/>
      <c r="BS107" s="335"/>
      <c r="BT107" s="335"/>
      <c r="BU107" s="335"/>
      <c r="BV107" s="335"/>
      <c r="BW107" s="335"/>
      <c r="BX107" s="335"/>
      <c r="BY107" s="335"/>
      <c r="BZ107" s="335"/>
      <c r="CA107" s="335"/>
      <c r="CB107" s="335"/>
      <c r="CC107" s="335"/>
      <c r="CD107" s="335"/>
      <c r="CE107" s="335"/>
      <c r="CF107" s="335"/>
      <c r="CG107" s="335"/>
      <c r="CH107" s="335"/>
      <c r="CI107" s="335"/>
      <c r="CJ107" s="335"/>
      <c r="CK107" s="335"/>
      <c r="CL107" s="335"/>
      <c r="CM107" s="335"/>
      <c r="CN107" s="335"/>
      <c r="CO107" s="335"/>
    </row>
    <row r="108" spans="1:93" s="330" customFormat="1" ht="16" customHeight="1" x14ac:dyDescent="0.2">
      <c r="H108" s="237"/>
      <c r="I108" s="237"/>
      <c r="J108" s="237"/>
      <c r="K108" s="237"/>
      <c r="L108" s="237"/>
      <c r="M108" s="237"/>
      <c r="N108" s="237"/>
      <c r="O108" s="237"/>
      <c r="P108" s="237"/>
      <c r="Q108" s="237"/>
      <c r="R108" s="237"/>
      <c r="S108" s="237"/>
      <c r="T108" s="237"/>
      <c r="U108" s="237"/>
      <c r="V108" s="237"/>
      <c r="W108" s="237"/>
      <c r="X108" s="237"/>
      <c r="Y108" s="237"/>
      <c r="Z108" s="237"/>
      <c r="AA108" s="237"/>
      <c r="AZ108" s="335"/>
      <c r="BA108" s="335"/>
      <c r="BB108" s="335"/>
      <c r="BC108" s="335"/>
      <c r="BD108" s="335"/>
      <c r="BE108" s="335"/>
      <c r="BF108" s="335"/>
      <c r="BG108" s="335"/>
      <c r="BH108" s="335"/>
      <c r="BI108" s="335"/>
      <c r="BJ108" s="335"/>
      <c r="BK108" s="335"/>
      <c r="BL108" s="335"/>
      <c r="BM108" s="335"/>
      <c r="BN108" s="335"/>
      <c r="BO108" s="335"/>
      <c r="BP108" s="335"/>
      <c r="BQ108" s="335"/>
      <c r="BR108" s="335"/>
      <c r="BS108" s="335"/>
      <c r="BT108" s="335"/>
      <c r="BU108" s="335"/>
      <c r="BV108" s="335"/>
      <c r="BW108" s="335"/>
      <c r="BX108" s="335"/>
      <c r="BY108" s="335"/>
      <c r="BZ108" s="335"/>
      <c r="CA108" s="335"/>
      <c r="CB108" s="335"/>
      <c r="CC108" s="335"/>
      <c r="CD108" s="335"/>
      <c r="CE108" s="335"/>
      <c r="CF108" s="335"/>
      <c r="CG108" s="335"/>
      <c r="CH108" s="335"/>
      <c r="CI108" s="335"/>
      <c r="CJ108" s="335"/>
      <c r="CK108" s="335"/>
      <c r="CL108" s="335"/>
      <c r="CM108" s="335"/>
      <c r="CN108" s="335"/>
      <c r="CO108" s="335"/>
    </row>
    <row r="109" spans="1:93" s="330" customFormat="1" ht="16" customHeight="1" x14ac:dyDescent="0.2">
      <c r="H109" s="237"/>
      <c r="I109" s="237"/>
      <c r="J109" s="237"/>
      <c r="K109" s="237"/>
      <c r="L109" s="237"/>
      <c r="M109" s="237"/>
      <c r="N109" s="237"/>
      <c r="O109" s="237"/>
      <c r="P109" s="237"/>
      <c r="Q109" s="237"/>
      <c r="R109" s="237"/>
      <c r="S109" s="237"/>
      <c r="T109" s="237"/>
      <c r="U109" s="237"/>
      <c r="V109" s="237"/>
      <c r="W109" s="237"/>
      <c r="X109" s="237"/>
      <c r="Y109" s="237"/>
      <c r="Z109" s="237"/>
      <c r="AA109" s="237"/>
      <c r="AD109" s="360"/>
      <c r="AZ109" s="335"/>
      <c r="BA109" s="335"/>
      <c r="BB109" s="335"/>
      <c r="BC109" s="335"/>
      <c r="BD109" s="335"/>
      <c r="BE109" s="335"/>
      <c r="BF109" s="335"/>
      <c r="BG109" s="335"/>
      <c r="BH109" s="335"/>
      <c r="BI109" s="335"/>
      <c r="BJ109" s="335"/>
      <c r="BK109" s="335"/>
      <c r="BL109" s="335"/>
      <c r="BM109" s="335"/>
      <c r="BN109" s="335"/>
      <c r="BO109" s="335"/>
      <c r="BP109" s="335"/>
      <c r="BQ109" s="335"/>
      <c r="BR109" s="335"/>
      <c r="BS109" s="335"/>
      <c r="BT109" s="335"/>
      <c r="BU109" s="335"/>
      <c r="BV109" s="335"/>
      <c r="BW109" s="335"/>
      <c r="BX109" s="335"/>
      <c r="BY109" s="335"/>
      <c r="BZ109" s="335"/>
      <c r="CA109" s="335"/>
      <c r="CB109" s="335"/>
      <c r="CC109" s="335"/>
      <c r="CD109" s="335"/>
      <c r="CE109" s="335"/>
      <c r="CF109" s="335"/>
      <c r="CG109" s="335"/>
      <c r="CH109" s="335"/>
      <c r="CI109" s="335"/>
      <c r="CJ109" s="335"/>
      <c r="CK109" s="335"/>
      <c r="CL109" s="335"/>
      <c r="CM109" s="335"/>
      <c r="CN109" s="335"/>
      <c r="CO109" s="335"/>
    </row>
    <row r="110" spans="1:93" s="330" customFormat="1" ht="16" customHeight="1" x14ac:dyDescent="0.2">
      <c r="D110" s="356"/>
      <c r="E110" s="356"/>
      <c r="F110" s="356"/>
      <c r="H110" s="237"/>
      <c r="I110" s="237"/>
      <c r="J110" s="237"/>
      <c r="K110" s="237"/>
      <c r="L110" s="237"/>
      <c r="M110" s="237"/>
      <c r="N110" s="237"/>
      <c r="O110" s="237"/>
      <c r="P110" s="237"/>
      <c r="Q110" s="237"/>
      <c r="R110" s="237"/>
      <c r="S110" s="237"/>
      <c r="T110" s="237"/>
      <c r="U110" s="237"/>
      <c r="V110" s="237"/>
      <c r="W110" s="237"/>
      <c r="X110" s="237"/>
      <c r="Y110" s="237"/>
      <c r="Z110" s="237"/>
      <c r="AA110" s="237"/>
      <c r="AD110" s="360"/>
      <c r="AZ110" s="335"/>
      <c r="BA110" s="335"/>
      <c r="BB110" s="335"/>
      <c r="BC110" s="335"/>
      <c r="BD110" s="335"/>
      <c r="BE110" s="335"/>
      <c r="BF110" s="335"/>
      <c r="BG110" s="335"/>
      <c r="BH110" s="335"/>
      <c r="BI110" s="335"/>
      <c r="BJ110" s="335"/>
      <c r="BK110" s="335"/>
      <c r="BL110" s="335"/>
      <c r="BM110" s="335"/>
      <c r="BN110" s="335"/>
      <c r="BO110" s="335"/>
      <c r="BP110" s="335"/>
      <c r="BQ110" s="335"/>
      <c r="BR110" s="335"/>
      <c r="BS110" s="335"/>
      <c r="BT110" s="335"/>
      <c r="BU110" s="335"/>
      <c r="BV110" s="335"/>
      <c r="BW110" s="335"/>
      <c r="BX110" s="335"/>
      <c r="BY110" s="335"/>
      <c r="BZ110" s="335"/>
      <c r="CA110" s="335"/>
      <c r="CB110" s="335"/>
      <c r="CC110" s="335"/>
      <c r="CD110" s="335"/>
      <c r="CE110" s="335"/>
      <c r="CF110" s="335"/>
      <c r="CG110" s="335"/>
      <c r="CH110" s="335"/>
      <c r="CI110" s="335"/>
      <c r="CJ110" s="335"/>
      <c r="CK110" s="335"/>
      <c r="CL110" s="335"/>
      <c r="CM110" s="335"/>
      <c r="CN110" s="335"/>
      <c r="CO110" s="335"/>
    </row>
    <row r="111" spans="1:93" s="330" customFormat="1" ht="16" customHeight="1" x14ac:dyDescent="0.2">
      <c r="AZ111" s="335"/>
      <c r="BA111" s="335"/>
      <c r="BB111" s="335"/>
      <c r="BC111" s="335"/>
      <c r="BD111" s="335"/>
      <c r="BE111" s="335"/>
      <c r="BF111" s="335"/>
      <c r="BG111" s="335"/>
      <c r="BH111" s="335"/>
      <c r="BI111" s="335"/>
      <c r="BJ111" s="335"/>
      <c r="BK111" s="335"/>
      <c r="BL111" s="335"/>
      <c r="BM111" s="335"/>
      <c r="BN111" s="335"/>
      <c r="BO111" s="335"/>
      <c r="BP111" s="335"/>
      <c r="BQ111" s="335"/>
      <c r="BR111" s="335"/>
      <c r="BS111" s="335"/>
      <c r="BT111" s="335"/>
      <c r="BU111" s="335"/>
      <c r="BV111" s="335"/>
      <c r="BW111" s="335"/>
      <c r="BX111" s="335"/>
      <c r="BY111" s="335"/>
      <c r="BZ111" s="335"/>
      <c r="CA111" s="335"/>
      <c r="CB111" s="335"/>
      <c r="CC111" s="335"/>
      <c r="CD111" s="335"/>
      <c r="CE111" s="335"/>
      <c r="CF111" s="335"/>
      <c r="CG111" s="335"/>
      <c r="CH111" s="335"/>
      <c r="CI111" s="335"/>
      <c r="CJ111" s="335"/>
      <c r="CK111" s="335"/>
      <c r="CL111" s="335"/>
      <c r="CM111" s="335"/>
      <c r="CN111" s="335"/>
      <c r="CO111" s="335"/>
    </row>
    <row r="112" spans="1:93" s="330" customFormat="1" ht="16" customHeight="1" x14ac:dyDescent="0.2">
      <c r="AZ112" s="335"/>
      <c r="BA112" s="335"/>
      <c r="BB112" s="335"/>
      <c r="BC112" s="335"/>
      <c r="BD112" s="335"/>
      <c r="BE112" s="335"/>
      <c r="BF112" s="335"/>
      <c r="BG112" s="335"/>
      <c r="BH112" s="335"/>
      <c r="BI112" s="335"/>
      <c r="BJ112" s="335"/>
      <c r="BK112" s="335"/>
      <c r="BL112" s="335"/>
      <c r="BM112" s="335"/>
      <c r="BN112" s="335"/>
      <c r="BO112" s="335"/>
      <c r="BP112" s="335"/>
      <c r="BQ112" s="335"/>
      <c r="BR112" s="335"/>
      <c r="BS112" s="335"/>
      <c r="BT112" s="335"/>
      <c r="BU112" s="335"/>
      <c r="BV112" s="335"/>
      <c r="BW112" s="335"/>
      <c r="BX112" s="335"/>
      <c r="BY112" s="335"/>
      <c r="BZ112" s="335"/>
      <c r="CA112" s="335"/>
      <c r="CB112" s="335"/>
      <c r="CC112" s="335"/>
      <c r="CD112" s="335"/>
      <c r="CE112" s="335"/>
      <c r="CF112" s="335"/>
      <c r="CG112" s="335"/>
      <c r="CH112" s="335"/>
      <c r="CI112" s="335"/>
      <c r="CJ112" s="335"/>
      <c r="CK112" s="335"/>
      <c r="CL112" s="335"/>
      <c r="CM112" s="335"/>
      <c r="CN112" s="335"/>
      <c r="CO112" s="335"/>
    </row>
    <row r="113" spans="1:93" s="330" customFormat="1" ht="16" customHeight="1" x14ac:dyDescent="0.2">
      <c r="AB113" s="237"/>
      <c r="AC113" s="237"/>
      <c r="AD113" s="237"/>
      <c r="AZ113" s="335"/>
      <c r="BA113" s="335"/>
      <c r="BB113" s="335"/>
      <c r="BC113" s="335"/>
      <c r="BD113" s="335"/>
      <c r="BE113" s="335"/>
      <c r="BF113" s="335"/>
      <c r="BG113" s="335"/>
      <c r="BH113" s="335"/>
      <c r="BI113" s="335"/>
      <c r="BJ113" s="335"/>
      <c r="BK113" s="335"/>
      <c r="BL113" s="335"/>
      <c r="BM113" s="335"/>
      <c r="BN113" s="335"/>
      <c r="BO113" s="335"/>
      <c r="BP113" s="335"/>
      <c r="BQ113" s="335"/>
      <c r="BR113" s="335"/>
      <c r="BS113" s="335"/>
      <c r="BT113" s="335"/>
      <c r="BU113" s="335"/>
      <c r="BV113" s="335"/>
      <c r="BW113" s="335"/>
      <c r="BX113" s="335"/>
      <c r="BY113" s="335"/>
      <c r="BZ113" s="335"/>
      <c r="CA113" s="335"/>
      <c r="CB113" s="335"/>
      <c r="CC113" s="335"/>
      <c r="CD113" s="335"/>
      <c r="CE113" s="335"/>
      <c r="CF113" s="335"/>
      <c r="CG113" s="335"/>
      <c r="CH113" s="335"/>
      <c r="CI113" s="335"/>
      <c r="CJ113" s="335"/>
      <c r="CK113" s="335"/>
      <c r="CL113" s="335"/>
      <c r="CM113" s="335"/>
      <c r="CN113" s="335"/>
      <c r="CO113" s="335"/>
    </row>
    <row r="114" spans="1:93" s="330" customFormat="1" ht="16" customHeight="1" x14ac:dyDescent="0.2">
      <c r="AB114" s="237"/>
      <c r="AC114" s="237"/>
      <c r="AD114" s="237"/>
      <c r="AZ114" s="335"/>
      <c r="BA114" s="335"/>
      <c r="BB114" s="335"/>
      <c r="BC114" s="335"/>
      <c r="BD114" s="335"/>
      <c r="BE114" s="335"/>
      <c r="BF114" s="335"/>
      <c r="BG114" s="335"/>
      <c r="BH114" s="335"/>
      <c r="BI114" s="335"/>
      <c r="BJ114" s="335"/>
      <c r="BK114" s="335"/>
      <c r="BL114" s="335"/>
      <c r="BM114" s="335"/>
      <c r="BN114" s="335"/>
      <c r="BO114" s="335"/>
      <c r="BP114" s="335"/>
      <c r="BQ114" s="335"/>
      <c r="BR114" s="335"/>
      <c r="BS114" s="335"/>
      <c r="BT114" s="335"/>
      <c r="BU114" s="335"/>
      <c r="BV114" s="335"/>
      <c r="BW114" s="335"/>
      <c r="BX114" s="335"/>
      <c r="BY114" s="335"/>
      <c r="BZ114" s="335"/>
      <c r="CA114" s="335"/>
      <c r="CB114" s="335"/>
      <c r="CC114" s="335"/>
      <c r="CD114" s="335"/>
      <c r="CE114" s="335"/>
      <c r="CF114" s="335"/>
      <c r="CG114" s="335"/>
      <c r="CH114" s="335"/>
      <c r="CI114" s="335"/>
      <c r="CJ114" s="335"/>
      <c r="CK114" s="335"/>
      <c r="CL114" s="335"/>
      <c r="CM114" s="335"/>
      <c r="CN114" s="335"/>
      <c r="CO114" s="335"/>
    </row>
    <row r="115" spans="1:93" s="330" customFormat="1" ht="16" customHeight="1" x14ac:dyDescent="0.2">
      <c r="AZ115" s="335"/>
      <c r="BA115" s="335"/>
      <c r="BB115" s="335"/>
      <c r="BC115" s="335"/>
      <c r="BD115" s="335"/>
      <c r="BE115" s="335"/>
      <c r="BF115" s="335"/>
      <c r="BG115" s="335"/>
      <c r="BH115" s="335"/>
      <c r="BI115" s="335"/>
      <c r="BJ115" s="335"/>
      <c r="BK115" s="335"/>
      <c r="BL115" s="335"/>
      <c r="BM115" s="335"/>
      <c r="BN115" s="335"/>
      <c r="BO115" s="335"/>
      <c r="BP115" s="335"/>
      <c r="BQ115" s="335"/>
      <c r="BR115" s="335"/>
      <c r="BS115" s="335"/>
      <c r="BT115" s="335"/>
      <c r="BU115" s="335"/>
      <c r="BV115" s="335"/>
      <c r="BW115" s="335"/>
      <c r="BX115" s="335"/>
      <c r="BY115" s="335"/>
      <c r="BZ115" s="335"/>
      <c r="CA115" s="335"/>
      <c r="CB115" s="335"/>
      <c r="CC115" s="335"/>
      <c r="CD115" s="335"/>
      <c r="CE115" s="335"/>
      <c r="CF115" s="335"/>
      <c r="CG115" s="335"/>
      <c r="CH115" s="335"/>
      <c r="CI115" s="335"/>
      <c r="CJ115" s="335"/>
      <c r="CK115" s="335"/>
      <c r="CL115" s="335"/>
      <c r="CM115" s="335"/>
      <c r="CN115" s="335"/>
      <c r="CO115" s="335"/>
    </row>
    <row r="116" spans="1:93" s="330" customFormat="1" ht="16" customHeight="1" x14ac:dyDescent="0.2">
      <c r="C116" s="361"/>
      <c r="J116" s="237"/>
      <c r="K116" s="237"/>
      <c r="N116" s="237"/>
      <c r="O116" s="237"/>
      <c r="P116" s="237"/>
      <c r="Q116" s="237"/>
      <c r="R116" s="237"/>
      <c r="S116" s="237"/>
      <c r="AZ116" s="335"/>
      <c r="BA116" s="335"/>
      <c r="BB116" s="335"/>
      <c r="BC116" s="335"/>
      <c r="BD116" s="335"/>
      <c r="BE116" s="335"/>
      <c r="BF116" s="335"/>
      <c r="BG116" s="335"/>
      <c r="BH116" s="335"/>
      <c r="BI116" s="335"/>
      <c r="BJ116" s="335"/>
      <c r="BK116" s="335"/>
      <c r="BL116" s="335"/>
      <c r="BM116" s="335"/>
      <c r="BN116" s="335"/>
      <c r="BO116" s="335"/>
      <c r="BP116" s="335"/>
      <c r="BQ116" s="335"/>
      <c r="BR116" s="335"/>
      <c r="BS116" s="335"/>
      <c r="BT116" s="335"/>
      <c r="BU116" s="335"/>
      <c r="BV116" s="335"/>
      <c r="BW116" s="335"/>
      <c r="BX116" s="335"/>
      <c r="BY116" s="335"/>
      <c r="BZ116" s="335"/>
      <c r="CA116" s="335"/>
      <c r="CB116" s="335"/>
      <c r="CC116" s="335"/>
      <c r="CD116" s="335"/>
      <c r="CE116" s="335"/>
      <c r="CF116" s="335"/>
      <c r="CG116" s="335"/>
      <c r="CH116" s="335"/>
      <c r="CI116" s="335"/>
      <c r="CJ116" s="335"/>
      <c r="CK116" s="335"/>
      <c r="CL116" s="335"/>
      <c r="CM116" s="335"/>
      <c r="CN116" s="335"/>
      <c r="CO116" s="335"/>
    </row>
    <row r="117" spans="1:93" s="330" customFormat="1" ht="16" customHeight="1" x14ac:dyDescent="0.2">
      <c r="J117" s="237"/>
      <c r="K117" s="237"/>
      <c r="L117" s="237"/>
      <c r="M117" s="237"/>
      <c r="N117" s="237"/>
      <c r="O117" s="237"/>
      <c r="P117" s="237"/>
      <c r="Q117" s="237"/>
      <c r="R117" s="237"/>
      <c r="S117" s="237"/>
      <c r="AZ117" s="335"/>
      <c r="BA117" s="335"/>
      <c r="BB117" s="335"/>
      <c r="BC117" s="335"/>
      <c r="BD117" s="335"/>
      <c r="BE117" s="335"/>
      <c r="BF117" s="335"/>
      <c r="BG117" s="335"/>
      <c r="BH117" s="335"/>
      <c r="BI117" s="335"/>
      <c r="BJ117" s="335"/>
      <c r="BK117" s="335"/>
      <c r="BL117" s="335"/>
      <c r="BM117" s="335"/>
      <c r="BN117" s="335"/>
      <c r="BO117" s="335"/>
      <c r="BP117" s="335"/>
      <c r="BQ117" s="335"/>
      <c r="BR117" s="335"/>
      <c r="BS117" s="335"/>
      <c r="BT117" s="335"/>
      <c r="BU117" s="335"/>
      <c r="BV117" s="335"/>
      <c r="BW117" s="335"/>
      <c r="BX117" s="335"/>
      <c r="BY117" s="335"/>
      <c r="BZ117" s="335"/>
      <c r="CA117" s="335"/>
      <c r="CB117" s="335"/>
      <c r="CC117" s="335"/>
      <c r="CD117" s="335"/>
      <c r="CE117" s="335"/>
      <c r="CF117" s="335"/>
      <c r="CG117" s="335"/>
      <c r="CH117" s="335"/>
      <c r="CI117" s="335"/>
      <c r="CJ117" s="335"/>
      <c r="CK117" s="335"/>
      <c r="CL117" s="335"/>
      <c r="CM117" s="335"/>
      <c r="CN117" s="335"/>
      <c r="CO117" s="335"/>
    </row>
    <row r="118" spans="1:93" s="330" customFormat="1" ht="16" customHeight="1" x14ac:dyDescent="0.2">
      <c r="J118" s="237"/>
      <c r="K118" s="237"/>
      <c r="L118" s="237"/>
      <c r="M118" s="237"/>
      <c r="N118" s="237"/>
      <c r="O118" s="237"/>
      <c r="P118" s="237"/>
      <c r="Q118" s="237"/>
      <c r="R118" s="237"/>
      <c r="S118" s="237"/>
      <c r="AZ118" s="335"/>
      <c r="BA118" s="335"/>
      <c r="BB118" s="335"/>
      <c r="BC118" s="335"/>
      <c r="BD118" s="335"/>
      <c r="BE118" s="335"/>
      <c r="BF118" s="335"/>
      <c r="BG118" s="335"/>
      <c r="BH118" s="335"/>
      <c r="BI118" s="335"/>
      <c r="BJ118" s="335"/>
      <c r="BK118" s="335"/>
      <c r="BL118" s="335"/>
      <c r="BM118" s="335"/>
      <c r="BN118" s="335"/>
      <c r="BO118" s="335"/>
      <c r="BP118" s="335"/>
      <c r="BQ118" s="335"/>
      <c r="BR118" s="335"/>
      <c r="BS118" s="335"/>
      <c r="BT118" s="335"/>
      <c r="BU118" s="335"/>
      <c r="BV118" s="335"/>
      <c r="BW118" s="335"/>
      <c r="BX118" s="335"/>
      <c r="BY118" s="335"/>
      <c r="BZ118" s="335"/>
      <c r="CA118" s="335"/>
      <c r="CB118" s="335"/>
      <c r="CC118" s="335"/>
      <c r="CD118" s="335"/>
      <c r="CE118" s="335"/>
      <c r="CF118" s="335"/>
      <c r="CG118" s="335"/>
      <c r="CH118" s="335"/>
      <c r="CI118" s="335"/>
      <c r="CJ118" s="335"/>
      <c r="CK118" s="335"/>
      <c r="CL118" s="335"/>
      <c r="CM118" s="335"/>
      <c r="CN118" s="335"/>
      <c r="CO118" s="335"/>
    </row>
    <row r="119" spans="1:93" s="330" customFormat="1" ht="16" customHeight="1" x14ac:dyDescent="0.2">
      <c r="A119" s="237"/>
      <c r="T119" s="360"/>
      <c r="AZ119" s="335"/>
      <c r="BA119" s="335"/>
      <c r="BB119" s="335"/>
      <c r="BC119" s="335"/>
      <c r="BD119" s="335"/>
      <c r="BE119" s="335"/>
      <c r="BF119" s="335"/>
      <c r="BG119" s="335"/>
      <c r="BH119" s="335"/>
      <c r="BI119" s="335"/>
      <c r="BJ119" s="335"/>
      <c r="BK119" s="335"/>
      <c r="BL119" s="335"/>
      <c r="BM119" s="335"/>
      <c r="BN119" s="335"/>
      <c r="BO119" s="335"/>
      <c r="BP119" s="335"/>
      <c r="BQ119" s="335"/>
      <c r="BR119" s="335"/>
      <c r="BS119" s="335"/>
      <c r="BT119" s="335"/>
      <c r="BU119" s="335"/>
      <c r="BV119" s="335"/>
      <c r="BW119" s="335"/>
      <c r="BX119" s="335"/>
      <c r="BY119" s="335"/>
      <c r="BZ119" s="335"/>
      <c r="CA119" s="335"/>
      <c r="CB119" s="335"/>
      <c r="CC119" s="335"/>
      <c r="CD119" s="335"/>
      <c r="CE119" s="335"/>
      <c r="CF119" s="335"/>
      <c r="CG119" s="335"/>
      <c r="CH119" s="335"/>
      <c r="CI119" s="335"/>
      <c r="CJ119" s="335"/>
      <c r="CK119" s="335"/>
      <c r="CL119" s="335"/>
      <c r="CM119" s="335"/>
      <c r="CN119" s="335"/>
      <c r="CO119" s="335"/>
    </row>
    <row r="120" spans="1:93" s="330" customFormat="1" ht="16" customHeight="1" x14ac:dyDescent="0.2">
      <c r="AZ120" s="335"/>
      <c r="BA120" s="335"/>
      <c r="BB120" s="335"/>
      <c r="BC120" s="335"/>
      <c r="BD120" s="335"/>
      <c r="BE120" s="335"/>
      <c r="BF120" s="335"/>
      <c r="BG120" s="335"/>
      <c r="BH120" s="335"/>
      <c r="BI120" s="335"/>
      <c r="BJ120" s="335"/>
      <c r="BK120" s="335"/>
      <c r="BL120" s="335"/>
      <c r="BM120" s="335"/>
      <c r="BN120" s="335"/>
      <c r="BO120" s="335"/>
      <c r="BP120" s="335"/>
      <c r="BQ120" s="335"/>
      <c r="BR120" s="335"/>
      <c r="BS120" s="335"/>
      <c r="BT120" s="335"/>
      <c r="BU120" s="335"/>
      <c r="BV120" s="335"/>
      <c r="BW120" s="335"/>
      <c r="BX120" s="335"/>
      <c r="BY120" s="335"/>
      <c r="BZ120" s="335"/>
      <c r="CA120" s="335"/>
      <c r="CB120" s="335"/>
      <c r="CC120" s="335"/>
      <c r="CD120" s="335"/>
      <c r="CE120" s="335"/>
      <c r="CF120" s="335"/>
      <c r="CG120" s="335"/>
      <c r="CH120" s="335"/>
      <c r="CI120" s="335"/>
      <c r="CJ120" s="335"/>
      <c r="CK120" s="335"/>
      <c r="CL120" s="335"/>
      <c r="CM120" s="335"/>
      <c r="CN120" s="335"/>
      <c r="CO120" s="335"/>
    </row>
    <row r="121" spans="1:93" s="330" customFormat="1" ht="16" customHeight="1" x14ac:dyDescent="0.2">
      <c r="AZ121" s="335"/>
      <c r="BA121" s="335"/>
      <c r="BB121" s="335"/>
      <c r="BC121" s="335"/>
      <c r="BD121" s="335"/>
      <c r="BE121" s="335"/>
      <c r="BF121" s="335"/>
      <c r="BG121" s="335"/>
      <c r="BH121" s="335"/>
      <c r="BI121" s="335"/>
      <c r="BJ121" s="335"/>
      <c r="BK121" s="335"/>
      <c r="BL121" s="335"/>
      <c r="BM121" s="335"/>
      <c r="BN121" s="335"/>
      <c r="BO121" s="335"/>
      <c r="BP121" s="335"/>
      <c r="BQ121" s="335"/>
      <c r="BR121" s="335"/>
      <c r="BS121" s="335"/>
      <c r="BT121" s="335"/>
      <c r="BU121" s="335"/>
      <c r="BV121" s="335"/>
      <c r="BW121" s="335"/>
      <c r="BX121" s="335"/>
      <c r="BY121" s="335"/>
      <c r="BZ121" s="335"/>
      <c r="CA121" s="335"/>
      <c r="CB121" s="335"/>
      <c r="CC121" s="335"/>
      <c r="CD121" s="335"/>
      <c r="CE121" s="335"/>
      <c r="CF121" s="335"/>
      <c r="CG121" s="335"/>
      <c r="CH121" s="335"/>
      <c r="CI121" s="335"/>
      <c r="CJ121" s="335"/>
      <c r="CK121" s="335"/>
      <c r="CL121" s="335"/>
      <c r="CM121" s="335"/>
      <c r="CN121" s="335"/>
      <c r="CO121" s="335"/>
    </row>
    <row r="122" spans="1:93" s="330" customFormat="1" ht="16" customHeight="1" x14ac:dyDescent="0.2">
      <c r="H122" s="362"/>
      <c r="I122" s="362"/>
      <c r="J122" s="362"/>
      <c r="K122" s="362"/>
      <c r="L122" s="362"/>
      <c r="M122" s="362"/>
      <c r="N122" s="362"/>
      <c r="O122" s="362"/>
      <c r="P122" s="362"/>
      <c r="Q122" s="362"/>
      <c r="R122" s="362"/>
      <c r="S122" s="362"/>
      <c r="T122" s="362"/>
      <c r="U122" s="362"/>
      <c r="V122" s="362"/>
      <c r="W122" s="362"/>
      <c r="X122" s="362"/>
      <c r="Y122" s="362"/>
      <c r="Z122" s="362"/>
      <c r="AA122" s="362"/>
      <c r="AZ122" s="335"/>
      <c r="BA122" s="335"/>
      <c r="BB122" s="335"/>
      <c r="BC122" s="335"/>
      <c r="BD122" s="335"/>
      <c r="BE122" s="335"/>
      <c r="BF122" s="335"/>
      <c r="BG122" s="335"/>
      <c r="BH122" s="335"/>
      <c r="BI122" s="335"/>
      <c r="BJ122" s="335"/>
      <c r="BK122" s="335"/>
      <c r="BL122" s="335"/>
      <c r="BM122" s="335"/>
      <c r="BN122" s="335"/>
      <c r="BO122" s="335"/>
      <c r="BP122" s="335"/>
      <c r="BQ122" s="335"/>
      <c r="BR122" s="335"/>
      <c r="BS122" s="335"/>
      <c r="BT122" s="335"/>
      <c r="BU122" s="335"/>
      <c r="BV122" s="335"/>
      <c r="BW122" s="335"/>
      <c r="BX122" s="335"/>
      <c r="BY122" s="335"/>
      <c r="BZ122" s="335"/>
      <c r="CA122" s="335"/>
      <c r="CB122" s="335"/>
      <c r="CC122" s="335"/>
      <c r="CD122" s="335"/>
      <c r="CE122" s="335"/>
      <c r="CF122" s="335"/>
      <c r="CG122" s="335"/>
      <c r="CH122" s="335"/>
      <c r="CI122" s="335"/>
      <c r="CJ122" s="335"/>
      <c r="CK122" s="335"/>
      <c r="CL122" s="335"/>
      <c r="CM122" s="335"/>
      <c r="CN122" s="335"/>
      <c r="CO122" s="335"/>
    </row>
    <row r="123" spans="1:93" s="330" customFormat="1" ht="16" customHeight="1" x14ac:dyDescent="0.2">
      <c r="H123" s="362"/>
      <c r="I123" s="362"/>
      <c r="J123" s="362"/>
      <c r="K123" s="362"/>
      <c r="L123" s="362"/>
      <c r="M123" s="362"/>
      <c r="N123" s="362"/>
      <c r="O123" s="362"/>
      <c r="P123" s="362"/>
      <c r="Q123" s="362"/>
      <c r="R123" s="362"/>
      <c r="S123" s="362"/>
      <c r="T123" s="362"/>
      <c r="U123" s="362"/>
      <c r="V123" s="362"/>
      <c r="W123" s="362"/>
      <c r="X123" s="362"/>
      <c r="Y123" s="362"/>
      <c r="Z123" s="362"/>
      <c r="AA123" s="362"/>
      <c r="AZ123" s="335"/>
      <c r="BA123" s="335"/>
      <c r="BB123" s="335"/>
      <c r="BC123" s="335"/>
      <c r="BD123" s="335"/>
      <c r="BE123" s="335"/>
      <c r="BF123" s="335"/>
      <c r="BG123" s="335"/>
      <c r="BH123" s="335"/>
      <c r="BI123" s="335"/>
      <c r="BJ123" s="335"/>
      <c r="BK123" s="335"/>
      <c r="BL123" s="335"/>
      <c r="BM123" s="335"/>
      <c r="BN123" s="335"/>
      <c r="BO123" s="335"/>
      <c r="BP123" s="335"/>
      <c r="BQ123" s="335"/>
      <c r="BR123" s="335"/>
      <c r="BS123" s="335"/>
      <c r="BT123" s="335"/>
      <c r="BU123" s="335"/>
      <c r="BV123" s="335"/>
      <c r="BW123" s="335"/>
      <c r="BX123" s="335"/>
      <c r="BY123" s="335"/>
      <c r="BZ123" s="335"/>
      <c r="CA123" s="335"/>
      <c r="CB123" s="335"/>
      <c r="CC123" s="335"/>
      <c r="CD123" s="335"/>
      <c r="CE123" s="335"/>
      <c r="CF123" s="335"/>
      <c r="CG123" s="335"/>
      <c r="CH123" s="335"/>
      <c r="CI123" s="335"/>
      <c r="CJ123" s="335"/>
      <c r="CK123" s="335"/>
      <c r="CL123" s="335"/>
      <c r="CM123" s="335"/>
      <c r="CN123" s="335"/>
      <c r="CO123" s="335"/>
    </row>
    <row r="124" spans="1:93" s="330" customFormat="1" ht="16" customHeight="1" x14ac:dyDescent="0.2">
      <c r="AZ124" s="335"/>
      <c r="BA124" s="335"/>
      <c r="BB124" s="335"/>
      <c r="BC124" s="335"/>
      <c r="BD124" s="335"/>
      <c r="BE124" s="335"/>
      <c r="BF124" s="335"/>
      <c r="BG124" s="335"/>
      <c r="BH124" s="335"/>
      <c r="BI124" s="335"/>
      <c r="BJ124" s="335"/>
      <c r="BK124" s="335"/>
      <c r="BL124" s="335"/>
      <c r="BM124" s="335"/>
      <c r="BN124" s="335"/>
      <c r="BO124" s="335"/>
      <c r="BP124" s="335"/>
      <c r="BQ124" s="335"/>
      <c r="BR124" s="335"/>
      <c r="BS124" s="335"/>
      <c r="BT124" s="335"/>
      <c r="BU124" s="335"/>
      <c r="BV124" s="335"/>
      <c r="BW124" s="335"/>
      <c r="BX124" s="335"/>
      <c r="BY124" s="335"/>
      <c r="BZ124" s="335"/>
      <c r="CA124" s="335"/>
      <c r="CB124" s="335"/>
      <c r="CC124" s="335"/>
      <c r="CD124" s="335"/>
      <c r="CE124" s="335"/>
      <c r="CF124" s="335"/>
      <c r="CG124" s="335"/>
      <c r="CH124" s="335"/>
      <c r="CI124" s="335"/>
      <c r="CJ124" s="335"/>
      <c r="CK124" s="335"/>
      <c r="CL124" s="335"/>
      <c r="CM124" s="335"/>
      <c r="CN124" s="335"/>
      <c r="CO124" s="335"/>
    </row>
    <row r="125" spans="1:93" s="330" customFormat="1" ht="16" customHeight="1" x14ac:dyDescent="0.2">
      <c r="AZ125" s="335"/>
      <c r="BA125" s="335"/>
      <c r="BB125" s="335"/>
      <c r="BC125" s="335"/>
      <c r="BD125" s="335"/>
      <c r="BE125" s="335"/>
      <c r="BF125" s="335"/>
      <c r="BG125" s="335"/>
      <c r="BH125" s="335"/>
      <c r="BI125" s="335"/>
      <c r="BJ125" s="335"/>
      <c r="BK125" s="335"/>
      <c r="BL125" s="335"/>
      <c r="BM125" s="335"/>
      <c r="BN125" s="335"/>
      <c r="BO125" s="335"/>
      <c r="BP125" s="335"/>
      <c r="BQ125" s="335"/>
      <c r="BR125" s="335"/>
      <c r="BS125" s="335"/>
      <c r="BT125" s="335"/>
      <c r="BU125" s="335"/>
      <c r="BV125" s="335"/>
      <c r="BW125" s="335"/>
      <c r="BX125" s="335"/>
      <c r="BY125" s="335"/>
      <c r="BZ125" s="335"/>
      <c r="CA125" s="335"/>
      <c r="CB125" s="335"/>
      <c r="CC125" s="335"/>
      <c r="CD125" s="335"/>
      <c r="CE125" s="335"/>
      <c r="CF125" s="335"/>
      <c r="CG125" s="335"/>
      <c r="CH125" s="335"/>
      <c r="CI125" s="335"/>
      <c r="CJ125" s="335"/>
      <c r="CK125" s="335"/>
      <c r="CL125" s="335"/>
      <c r="CM125" s="335"/>
      <c r="CN125" s="335"/>
      <c r="CO125" s="335"/>
    </row>
    <row r="126" spans="1:93" s="330" customFormat="1" ht="16" customHeight="1" x14ac:dyDescent="0.2">
      <c r="A126" s="237"/>
      <c r="H126" s="237"/>
      <c r="I126" s="237"/>
      <c r="J126" s="237"/>
      <c r="K126" s="237"/>
      <c r="L126" s="237"/>
      <c r="M126" s="237"/>
      <c r="N126" s="237"/>
      <c r="O126" s="237"/>
      <c r="P126" s="237"/>
      <c r="Q126" s="237"/>
      <c r="R126" s="237"/>
      <c r="S126" s="237"/>
      <c r="T126" s="237"/>
      <c r="U126" s="237"/>
      <c r="V126" s="237"/>
      <c r="W126" s="237"/>
      <c r="X126" s="237"/>
      <c r="Y126" s="237"/>
      <c r="Z126" s="237"/>
      <c r="AA126" s="237"/>
      <c r="AZ126" s="335"/>
      <c r="BA126" s="335"/>
      <c r="BB126" s="335"/>
      <c r="BC126" s="335"/>
      <c r="BD126" s="335"/>
      <c r="BE126" s="335"/>
      <c r="BF126" s="335"/>
      <c r="BG126" s="335"/>
      <c r="BH126" s="335"/>
      <c r="BI126" s="335"/>
      <c r="BJ126" s="335"/>
      <c r="BK126" s="335"/>
      <c r="BL126" s="335"/>
      <c r="BM126" s="335"/>
      <c r="BN126" s="335"/>
      <c r="BO126" s="335"/>
      <c r="BP126" s="335"/>
      <c r="BQ126" s="335"/>
      <c r="BR126" s="335"/>
      <c r="BS126" s="335"/>
      <c r="BT126" s="335"/>
      <c r="BU126" s="335"/>
      <c r="BV126" s="335"/>
      <c r="BW126" s="335"/>
      <c r="BX126" s="335"/>
      <c r="BY126" s="335"/>
      <c r="BZ126" s="335"/>
      <c r="CA126" s="335"/>
      <c r="CB126" s="335"/>
      <c r="CC126" s="335"/>
      <c r="CD126" s="335"/>
      <c r="CE126" s="335"/>
      <c r="CF126" s="335"/>
      <c r="CG126" s="335"/>
      <c r="CH126" s="335"/>
      <c r="CI126" s="335"/>
      <c r="CJ126" s="335"/>
      <c r="CK126" s="335"/>
      <c r="CL126" s="335"/>
      <c r="CM126" s="335"/>
      <c r="CN126" s="335"/>
      <c r="CO126" s="335"/>
    </row>
    <row r="127" spans="1:93" s="330" customFormat="1" ht="16" customHeight="1" x14ac:dyDescent="0.2">
      <c r="H127" s="237"/>
      <c r="I127" s="237"/>
      <c r="J127" s="237"/>
      <c r="K127" s="237"/>
      <c r="L127" s="237"/>
      <c r="M127" s="237"/>
      <c r="N127" s="237"/>
      <c r="O127" s="237"/>
      <c r="P127" s="237"/>
      <c r="Q127" s="237"/>
      <c r="R127" s="237"/>
      <c r="S127" s="237"/>
      <c r="T127" s="237"/>
      <c r="U127" s="237"/>
      <c r="V127" s="237"/>
      <c r="W127" s="237"/>
      <c r="X127" s="237"/>
      <c r="Y127" s="237"/>
      <c r="Z127" s="237"/>
      <c r="AA127" s="237"/>
      <c r="AZ127" s="335"/>
      <c r="BA127" s="335"/>
      <c r="BB127" s="335"/>
      <c r="BC127" s="335"/>
      <c r="BD127" s="335"/>
      <c r="BE127" s="335"/>
      <c r="BF127" s="335"/>
      <c r="BG127" s="335"/>
      <c r="BH127" s="335"/>
      <c r="BI127" s="335"/>
      <c r="BJ127" s="335"/>
      <c r="BK127" s="335"/>
      <c r="BL127" s="335"/>
      <c r="BM127" s="335"/>
      <c r="BN127" s="335"/>
      <c r="BO127" s="335"/>
      <c r="BP127" s="335"/>
      <c r="BQ127" s="335"/>
      <c r="BR127" s="335"/>
      <c r="BS127" s="335"/>
      <c r="BT127" s="335"/>
      <c r="BU127" s="335"/>
      <c r="BV127" s="335"/>
      <c r="BW127" s="335"/>
      <c r="BX127" s="335"/>
      <c r="BY127" s="335"/>
      <c r="BZ127" s="335"/>
      <c r="CA127" s="335"/>
      <c r="CB127" s="335"/>
      <c r="CC127" s="335"/>
      <c r="CD127" s="335"/>
      <c r="CE127" s="335"/>
      <c r="CF127" s="335"/>
      <c r="CG127" s="335"/>
      <c r="CH127" s="335"/>
      <c r="CI127" s="335"/>
      <c r="CJ127" s="335"/>
      <c r="CK127" s="335"/>
      <c r="CL127" s="335"/>
      <c r="CM127" s="335"/>
      <c r="CN127" s="335"/>
      <c r="CO127" s="335"/>
    </row>
    <row r="128" spans="1:93" s="330" customFormat="1" ht="16" customHeight="1" x14ac:dyDescent="0.2">
      <c r="H128" s="237"/>
      <c r="I128" s="237"/>
      <c r="J128" s="237"/>
      <c r="K128" s="237"/>
      <c r="L128" s="237"/>
      <c r="M128" s="237"/>
      <c r="N128" s="237"/>
      <c r="O128" s="237"/>
      <c r="P128" s="237"/>
      <c r="Q128" s="237"/>
      <c r="R128" s="237"/>
      <c r="S128" s="237"/>
      <c r="T128" s="237"/>
      <c r="U128" s="237"/>
      <c r="V128" s="237"/>
      <c r="W128" s="237"/>
      <c r="X128" s="237"/>
      <c r="Y128" s="237"/>
      <c r="Z128" s="237"/>
      <c r="AA128" s="237"/>
      <c r="AZ128" s="335"/>
      <c r="BA128" s="335"/>
      <c r="BB128" s="335"/>
      <c r="BC128" s="335"/>
      <c r="BD128" s="335"/>
      <c r="BE128" s="335"/>
      <c r="BF128" s="335"/>
      <c r="BG128" s="335"/>
      <c r="BH128" s="335"/>
      <c r="BI128" s="335"/>
      <c r="BJ128" s="335"/>
      <c r="BK128" s="335"/>
      <c r="BL128" s="335"/>
      <c r="BM128" s="335"/>
      <c r="BN128" s="335"/>
      <c r="BO128" s="335"/>
      <c r="BP128" s="335"/>
      <c r="BQ128" s="335"/>
      <c r="BR128" s="335"/>
      <c r="BS128" s="335"/>
      <c r="BT128" s="335"/>
      <c r="BU128" s="335"/>
      <c r="BV128" s="335"/>
      <c r="BW128" s="335"/>
      <c r="BX128" s="335"/>
      <c r="BY128" s="335"/>
      <c r="BZ128" s="335"/>
      <c r="CA128" s="335"/>
      <c r="CB128" s="335"/>
      <c r="CC128" s="335"/>
      <c r="CD128" s="335"/>
      <c r="CE128" s="335"/>
      <c r="CF128" s="335"/>
      <c r="CG128" s="335"/>
      <c r="CH128" s="335"/>
      <c r="CI128" s="335"/>
      <c r="CJ128" s="335"/>
      <c r="CK128" s="335"/>
      <c r="CL128" s="335"/>
      <c r="CM128" s="335"/>
      <c r="CN128" s="335"/>
      <c r="CO128" s="335"/>
    </row>
    <row r="129" spans="1:93" s="330" customFormat="1" ht="16" customHeight="1" x14ac:dyDescent="0.2">
      <c r="H129" s="237"/>
      <c r="I129" s="237"/>
      <c r="J129" s="237"/>
      <c r="K129" s="237"/>
      <c r="L129" s="237"/>
      <c r="M129" s="237"/>
      <c r="N129" s="237"/>
      <c r="O129" s="237"/>
      <c r="P129" s="237"/>
      <c r="Q129" s="237"/>
      <c r="R129" s="237"/>
      <c r="S129" s="237"/>
      <c r="T129" s="237"/>
      <c r="U129" s="237"/>
      <c r="V129" s="237"/>
      <c r="W129" s="237"/>
      <c r="X129" s="237"/>
      <c r="Y129" s="237"/>
      <c r="Z129" s="237"/>
      <c r="AA129" s="237"/>
      <c r="AD129" s="360"/>
      <c r="AZ129" s="335"/>
      <c r="BA129" s="335"/>
      <c r="BB129" s="335"/>
      <c r="BC129" s="335"/>
      <c r="BD129" s="335"/>
      <c r="BE129" s="335"/>
      <c r="BF129" s="335"/>
      <c r="BG129" s="335"/>
      <c r="BH129" s="335"/>
      <c r="BI129" s="335"/>
      <c r="BJ129" s="335"/>
      <c r="BK129" s="335"/>
      <c r="BL129" s="335"/>
      <c r="BM129" s="335"/>
      <c r="BN129" s="335"/>
      <c r="BO129" s="335"/>
      <c r="BP129" s="335"/>
      <c r="BQ129" s="335"/>
      <c r="BR129" s="335"/>
      <c r="BS129" s="335"/>
      <c r="BT129" s="335"/>
      <c r="BU129" s="335"/>
      <c r="BV129" s="335"/>
      <c r="BW129" s="335"/>
      <c r="BX129" s="335"/>
      <c r="BY129" s="335"/>
      <c r="BZ129" s="335"/>
      <c r="CA129" s="335"/>
      <c r="CB129" s="335"/>
      <c r="CC129" s="335"/>
      <c r="CD129" s="335"/>
      <c r="CE129" s="335"/>
      <c r="CF129" s="335"/>
      <c r="CG129" s="335"/>
      <c r="CH129" s="335"/>
      <c r="CI129" s="335"/>
      <c r="CJ129" s="335"/>
      <c r="CK129" s="335"/>
      <c r="CL129" s="335"/>
      <c r="CM129" s="335"/>
      <c r="CN129" s="335"/>
      <c r="CO129" s="335"/>
    </row>
    <row r="130" spans="1:93" s="330" customFormat="1" ht="16" customHeight="1" x14ac:dyDescent="0.2">
      <c r="AZ130" s="335"/>
      <c r="BA130" s="335"/>
      <c r="BB130" s="335"/>
      <c r="BC130" s="335"/>
      <c r="BD130" s="335"/>
      <c r="BE130" s="335"/>
      <c r="BF130" s="335"/>
      <c r="BG130" s="335"/>
      <c r="BH130" s="335"/>
      <c r="BI130" s="335"/>
      <c r="BJ130" s="335"/>
      <c r="BK130" s="335"/>
      <c r="BL130" s="335"/>
      <c r="BM130" s="335"/>
      <c r="BN130" s="335"/>
      <c r="BO130" s="335"/>
      <c r="BP130" s="335"/>
      <c r="BQ130" s="335"/>
      <c r="BR130" s="335"/>
      <c r="BS130" s="335"/>
      <c r="BT130" s="335"/>
      <c r="BU130" s="335"/>
      <c r="BV130" s="335"/>
      <c r="BW130" s="335"/>
      <c r="BX130" s="335"/>
      <c r="BY130" s="335"/>
      <c r="BZ130" s="335"/>
      <c r="CA130" s="335"/>
      <c r="CB130" s="335"/>
      <c r="CC130" s="335"/>
      <c r="CD130" s="335"/>
      <c r="CE130" s="335"/>
      <c r="CF130" s="335"/>
      <c r="CG130" s="335"/>
      <c r="CH130" s="335"/>
      <c r="CI130" s="335"/>
      <c r="CJ130" s="335"/>
      <c r="CK130" s="335"/>
      <c r="CL130" s="335"/>
      <c r="CM130" s="335"/>
      <c r="CN130" s="335"/>
      <c r="CO130" s="335"/>
    </row>
    <row r="131" spans="1:93" s="330" customFormat="1" ht="16" customHeight="1" x14ac:dyDescent="0.2">
      <c r="AZ131" s="335"/>
      <c r="BA131" s="335"/>
      <c r="BB131" s="335"/>
      <c r="BC131" s="335"/>
      <c r="BD131" s="335"/>
      <c r="BE131" s="335"/>
      <c r="BF131" s="335"/>
      <c r="BG131" s="335"/>
      <c r="BH131" s="335"/>
      <c r="BI131" s="335"/>
      <c r="BJ131" s="335"/>
      <c r="BK131" s="335"/>
      <c r="BL131" s="335"/>
      <c r="BM131" s="335"/>
      <c r="BN131" s="335"/>
      <c r="BO131" s="335"/>
      <c r="BP131" s="335"/>
      <c r="BQ131" s="335"/>
      <c r="BR131" s="335"/>
      <c r="BS131" s="335"/>
      <c r="BT131" s="335"/>
      <c r="BU131" s="335"/>
      <c r="BV131" s="335"/>
      <c r="BW131" s="335"/>
      <c r="BX131" s="335"/>
      <c r="BY131" s="335"/>
      <c r="BZ131" s="335"/>
      <c r="CA131" s="335"/>
      <c r="CB131" s="335"/>
      <c r="CC131" s="335"/>
      <c r="CD131" s="335"/>
      <c r="CE131" s="335"/>
      <c r="CF131" s="335"/>
      <c r="CG131" s="335"/>
      <c r="CH131" s="335"/>
      <c r="CI131" s="335"/>
      <c r="CJ131" s="335"/>
      <c r="CK131" s="335"/>
      <c r="CL131" s="335"/>
      <c r="CM131" s="335"/>
      <c r="CN131" s="335"/>
      <c r="CO131" s="335"/>
    </row>
    <row r="132" spans="1:93" s="330" customFormat="1" ht="16" customHeight="1" x14ac:dyDescent="0.2">
      <c r="AZ132" s="335"/>
      <c r="BA132" s="335"/>
      <c r="BB132" s="335"/>
      <c r="BC132" s="335"/>
      <c r="BD132" s="335"/>
      <c r="BE132" s="335"/>
      <c r="BF132" s="335"/>
      <c r="BG132" s="335"/>
      <c r="BH132" s="335"/>
      <c r="BI132" s="335"/>
      <c r="BJ132" s="335"/>
      <c r="BK132" s="335"/>
      <c r="BL132" s="335"/>
      <c r="BM132" s="335"/>
      <c r="BN132" s="335"/>
      <c r="BO132" s="335"/>
      <c r="BP132" s="335"/>
      <c r="BQ132" s="335"/>
      <c r="BR132" s="335"/>
      <c r="BS132" s="335"/>
      <c r="BT132" s="335"/>
      <c r="BU132" s="335"/>
      <c r="BV132" s="335"/>
      <c r="BW132" s="335"/>
      <c r="BX132" s="335"/>
      <c r="BY132" s="335"/>
      <c r="BZ132" s="335"/>
      <c r="CA132" s="335"/>
      <c r="CB132" s="335"/>
      <c r="CC132" s="335"/>
      <c r="CD132" s="335"/>
      <c r="CE132" s="335"/>
      <c r="CF132" s="335"/>
      <c r="CG132" s="335"/>
      <c r="CH132" s="335"/>
      <c r="CI132" s="335"/>
      <c r="CJ132" s="335"/>
      <c r="CK132" s="335"/>
      <c r="CL132" s="335"/>
      <c r="CM132" s="335"/>
      <c r="CN132" s="335"/>
      <c r="CO132" s="335"/>
    </row>
    <row r="133" spans="1:93" s="330" customFormat="1" ht="16" customHeight="1" x14ac:dyDescent="0.2">
      <c r="A133" s="237"/>
      <c r="H133" s="237"/>
      <c r="I133" s="237"/>
      <c r="J133" s="237"/>
      <c r="K133" s="237"/>
      <c r="L133" s="237"/>
      <c r="M133" s="237"/>
      <c r="N133" s="237"/>
      <c r="O133" s="237"/>
      <c r="P133" s="237"/>
      <c r="Q133" s="237"/>
      <c r="R133" s="237"/>
      <c r="S133" s="237"/>
      <c r="T133" s="237"/>
      <c r="U133" s="237"/>
      <c r="V133" s="237"/>
      <c r="W133" s="237"/>
      <c r="X133" s="237"/>
      <c r="Y133" s="237"/>
      <c r="Z133" s="237"/>
      <c r="AA133" s="237"/>
      <c r="AZ133" s="335"/>
      <c r="BA133" s="335"/>
      <c r="BB133" s="335"/>
      <c r="BC133" s="335"/>
      <c r="BD133" s="335"/>
      <c r="BE133" s="335"/>
      <c r="BF133" s="335"/>
      <c r="BG133" s="335"/>
      <c r="BH133" s="335"/>
      <c r="BI133" s="335"/>
      <c r="BJ133" s="335"/>
      <c r="BK133" s="335"/>
      <c r="BL133" s="335"/>
      <c r="BM133" s="335"/>
      <c r="BN133" s="335"/>
      <c r="BO133" s="335"/>
      <c r="BP133" s="335"/>
      <c r="BQ133" s="335"/>
      <c r="BR133" s="335"/>
      <c r="BS133" s="335"/>
      <c r="BT133" s="335"/>
      <c r="BU133" s="335"/>
      <c r="BV133" s="335"/>
      <c r="BW133" s="335"/>
      <c r="BX133" s="335"/>
      <c r="BY133" s="335"/>
      <c r="BZ133" s="335"/>
      <c r="CA133" s="335"/>
      <c r="CB133" s="335"/>
      <c r="CC133" s="335"/>
      <c r="CD133" s="335"/>
      <c r="CE133" s="335"/>
      <c r="CF133" s="335"/>
      <c r="CG133" s="335"/>
      <c r="CH133" s="335"/>
      <c r="CI133" s="335"/>
      <c r="CJ133" s="335"/>
      <c r="CK133" s="335"/>
      <c r="CL133" s="335"/>
      <c r="CM133" s="335"/>
      <c r="CN133" s="335"/>
      <c r="CO133" s="335"/>
    </row>
    <row r="134" spans="1:93" s="330" customFormat="1" ht="16" customHeight="1" x14ac:dyDescent="0.2">
      <c r="H134" s="237"/>
      <c r="I134" s="237"/>
      <c r="J134" s="237"/>
      <c r="K134" s="237"/>
      <c r="L134" s="237"/>
      <c r="M134" s="237"/>
      <c r="N134" s="237"/>
      <c r="O134" s="237"/>
      <c r="P134" s="237"/>
      <c r="Q134" s="237"/>
      <c r="R134" s="237"/>
      <c r="S134" s="237"/>
      <c r="T134" s="237"/>
      <c r="U134" s="237"/>
      <c r="V134" s="237"/>
      <c r="W134" s="237"/>
      <c r="X134" s="237"/>
      <c r="Y134" s="237"/>
      <c r="Z134" s="237"/>
      <c r="AA134" s="237"/>
      <c r="AZ134" s="335"/>
      <c r="BA134" s="335"/>
      <c r="BB134" s="335"/>
      <c r="BC134" s="335"/>
      <c r="BD134" s="335"/>
      <c r="BE134" s="335"/>
      <c r="BF134" s="335"/>
      <c r="BG134" s="335"/>
      <c r="BH134" s="335"/>
      <c r="BI134" s="335"/>
      <c r="BJ134" s="335"/>
      <c r="BK134" s="335"/>
      <c r="BL134" s="335"/>
      <c r="BM134" s="335"/>
      <c r="BN134" s="335"/>
      <c r="BO134" s="335"/>
      <c r="BP134" s="335"/>
      <c r="BQ134" s="335"/>
      <c r="BR134" s="335"/>
      <c r="BS134" s="335"/>
      <c r="BT134" s="335"/>
      <c r="BU134" s="335"/>
      <c r="BV134" s="335"/>
      <c r="BW134" s="335"/>
      <c r="BX134" s="335"/>
      <c r="BY134" s="335"/>
      <c r="BZ134" s="335"/>
      <c r="CA134" s="335"/>
      <c r="CB134" s="335"/>
      <c r="CC134" s="335"/>
      <c r="CD134" s="335"/>
      <c r="CE134" s="335"/>
      <c r="CF134" s="335"/>
      <c r="CG134" s="335"/>
      <c r="CH134" s="335"/>
      <c r="CI134" s="335"/>
      <c r="CJ134" s="335"/>
      <c r="CK134" s="335"/>
      <c r="CL134" s="335"/>
      <c r="CM134" s="335"/>
      <c r="CN134" s="335"/>
      <c r="CO134" s="335"/>
    </row>
    <row r="135" spans="1:93" s="330" customFormat="1" ht="16" customHeight="1" x14ac:dyDescent="0.2">
      <c r="H135" s="237"/>
      <c r="I135" s="237"/>
      <c r="J135" s="237"/>
      <c r="K135" s="237"/>
      <c r="L135" s="237"/>
      <c r="M135" s="237"/>
      <c r="N135" s="237"/>
      <c r="O135" s="237"/>
      <c r="P135" s="237"/>
      <c r="Q135" s="237"/>
      <c r="R135" s="237"/>
      <c r="S135" s="237"/>
      <c r="T135" s="237"/>
      <c r="U135" s="237"/>
      <c r="V135" s="237"/>
      <c r="W135" s="237"/>
      <c r="X135" s="237"/>
      <c r="Y135" s="237"/>
      <c r="Z135" s="237"/>
      <c r="AA135" s="237"/>
      <c r="AZ135" s="335"/>
      <c r="BA135" s="335"/>
      <c r="BB135" s="335"/>
      <c r="BC135" s="335"/>
      <c r="BD135" s="335"/>
      <c r="BE135" s="335"/>
      <c r="BF135" s="335"/>
      <c r="BG135" s="335"/>
      <c r="BH135" s="335"/>
      <c r="BI135" s="335"/>
      <c r="BJ135" s="335"/>
      <c r="BK135" s="335"/>
      <c r="BL135" s="335"/>
      <c r="BM135" s="335"/>
      <c r="BN135" s="335"/>
      <c r="BO135" s="335"/>
      <c r="BP135" s="335"/>
      <c r="BQ135" s="335"/>
      <c r="BR135" s="335"/>
      <c r="BS135" s="335"/>
      <c r="BT135" s="335"/>
      <c r="BU135" s="335"/>
      <c r="BV135" s="335"/>
      <c r="BW135" s="335"/>
      <c r="BX135" s="335"/>
      <c r="BY135" s="335"/>
      <c r="BZ135" s="335"/>
      <c r="CA135" s="335"/>
      <c r="CB135" s="335"/>
      <c r="CC135" s="335"/>
      <c r="CD135" s="335"/>
      <c r="CE135" s="335"/>
      <c r="CF135" s="335"/>
      <c r="CG135" s="335"/>
      <c r="CH135" s="335"/>
      <c r="CI135" s="335"/>
      <c r="CJ135" s="335"/>
      <c r="CK135" s="335"/>
      <c r="CL135" s="335"/>
      <c r="CM135" s="335"/>
      <c r="CN135" s="335"/>
      <c r="CO135" s="335"/>
    </row>
    <row r="136" spans="1:93" s="330" customFormat="1" ht="16" customHeight="1" x14ac:dyDescent="0.2">
      <c r="H136" s="237"/>
      <c r="I136" s="237"/>
      <c r="J136" s="237"/>
      <c r="K136" s="237"/>
      <c r="L136" s="237"/>
      <c r="M136" s="237"/>
      <c r="N136" s="237"/>
      <c r="O136" s="237"/>
      <c r="P136" s="237"/>
      <c r="Q136" s="237"/>
      <c r="R136" s="237"/>
      <c r="S136" s="237"/>
      <c r="T136" s="237"/>
      <c r="U136" s="237"/>
      <c r="V136" s="237"/>
      <c r="W136" s="237"/>
      <c r="X136" s="237"/>
      <c r="Y136" s="237"/>
      <c r="Z136" s="237"/>
      <c r="AA136" s="237"/>
      <c r="AD136" s="360"/>
      <c r="AZ136" s="335"/>
      <c r="BA136" s="335"/>
      <c r="BB136" s="335"/>
      <c r="BC136" s="335"/>
      <c r="BD136" s="335"/>
      <c r="BE136" s="335"/>
      <c r="BF136" s="335"/>
      <c r="BG136" s="335"/>
      <c r="BH136" s="335"/>
      <c r="BI136" s="335"/>
      <c r="BJ136" s="335"/>
      <c r="BK136" s="335"/>
      <c r="BL136" s="335"/>
      <c r="BM136" s="335"/>
      <c r="BN136" s="335"/>
      <c r="BO136" s="335"/>
      <c r="BP136" s="335"/>
      <c r="BQ136" s="335"/>
      <c r="BR136" s="335"/>
      <c r="BS136" s="335"/>
      <c r="BT136" s="335"/>
      <c r="BU136" s="335"/>
      <c r="BV136" s="335"/>
      <c r="BW136" s="335"/>
      <c r="BX136" s="335"/>
      <c r="BY136" s="335"/>
      <c r="BZ136" s="335"/>
      <c r="CA136" s="335"/>
      <c r="CB136" s="335"/>
      <c r="CC136" s="335"/>
      <c r="CD136" s="335"/>
      <c r="CE136" s="335"/>
      <c r="CF136" s="335"/>
      <c r="CG136" s="335"/>
      <c r="CH136" s="335"/>
      <c r="CI136" s="335"/>
      <c r="CJ136" s="335"/>
      <c r="CK136" s="335"/>
      <c r="CL136" s="335"/>
      <c r="CM136" s="335"/>
      <c r="CN136" s="335"/>
      <c r="CO136" s="335"/>
    </row>
    <row r="137" spans="1:93" s="330" customFormat="1" ht="16" customHeight="1" x14ac:dyDescent="0.2">
      <c r="AZ137" s="335"/>
      <c r="BA137" s="335"/>
      <c r="BB137" s="335"/>
      <c r="BC137" s="335"/>
      <c r="BD137" s="335"/>
      <c r="BE137" s="335"/>
      <c r="BF137" s="335"/>
      <c r="BG137" s="335"/>
      <c r="BH137" s="335"/>
      <c r="BI137" s="335"/>
      <c r="BJ137" s="335"/>
      <c r="BK137" s="335"/>
      <c r="BL137" s="335"/>
      <c r="BM137" s="335"/>
      <c r="BN137" s="335"/>
      <c r="BO137" s="335"/>
      <c r="BP137" s="335"/>
      <c r="BQ137" s="335"/>
      <c r="BR137" s="335"/>
      <c r="BS137" s="335"/>
      <c r="BT137" s="335"/>
      <c r="BU137" s="335"/>
      <c r="BV137" s="335"/>
      <c r="BW137" s="335"/>
      <c r="BX137" s="335"/>
      <c r="BY137" s="335"/>
      <c r="BZ137" s="335"/>
      <c r="CA137" s="335"/>
      <c r="CB137" s="335"/>
      <c r="CC137" s="335"/>
      <c r="CD137" s="335"/>
      <c r="CE137" s="335"/>
      <c r="CF137" s="335"/>
      <c r="CG137" s="335"/>
      <c r="CH137" s="335"/>
      <c r="CI137" s="335"/>
      <c r="CJ137" s="335"/>
      <c r="CK137" s="335"/>
      <c r="CL137" s="335"/>
      <c r="CM137" s="335"/>
      <c r="CN137" s="335"/>
      <c r="CO137" s="335"/>
    </row>
    <row r="138" spans="1:93" s="330" customFormat="1" ht="16" customHeight="1" x14ac:dyDescent="0.2">
      <c r="AZ138" s="335"/>
      <c r="BA138" s="335"/>
      <c r="BB138" s="335"/>
      <c r="BC138" s="335"/>
      <c r="BD138" s="335"/>
      <c r="BE138" s="335"/>
      <c r="BF138" s="335"/>
      <c r="BG138" s="335"/>
      <c r="BH138" s="335"/>
      <c r="BI138" s="335"/>
      <c r="BJ138" s="335"/>
      <c r="BK138" s="335"/>
      <c r="BL138" s="335"/>
      <c r="BM138" s="335"/>
      <c r="BN138" s="335"/>
      <c r="BO138" s="335"/>
      <c r="BP138" s="335"/>
      <c r="BQ138" s="335"/>
      <c r="BR138" s="335"/>
      <c r="BS138" s="335"/>
      <c r="BT138" s="335"/>
      <c r="BU138" s="335"/>
      <c r="BV138" s="335"/>
      <c r="BW138" s="335"/>
      <c r="BX138" s="335"/>
      <c r="BY138" s="335"/>
      <c r="BZ138" s="335"/>
      <c r="CA138" s="335"/>
      <c r="CB138" s="335"/>
      <c r="CC138" s="335"/>
      <c r="CD138" s="335"/>
      <c r="CE138" s="335"/>
      <c r="CF138" s="335"/>
      <c r="CG138" s="335"/>
      <c r="CH138" s="335"/>
      <c r="CI138" s="335"/>
      <c r="CJ138" s="335"/>
      <c r="CK138" s="335"/>
      <c r="CL138" s="335"/>
      <c r="CM138" s="335"/>
      <c r="CN138" s="335"/>
      <c r="CO138" s="335"/>
    </row>
    <row r="139" spans="1:93" s="330" customFormat="1" ht="16" customHeight="1" x14ac:dyDescent="0.2">
      <c r="AZ139" s="335"/>
      <c r="BA139" s="335"/>
      <c r="BB139" s="335"/>
      <c r="BC139" s="335"/>
      <c r="BD139" s="335"/>
      <c r="BE139" s="335"/>
      <c r="BF139" s="335"/>
      <c r="BG139" s="335"/>
      <c r="BH139" s="335"/>
      <c r="BI139" s="335"/>
      <c r="BJ139" s="335"/>
      <c r="BK139" s="335"/>
      <c r="BL139" s="335"/>
      <c r="BM139" s="335"/>
      <c r="BN139" s="335"/>
      <c r="BO139" s="335"/>
      <c r="BP139" s="335"/>
      <c r="BQ139" s="335"/>
      <c r="BR139" s="335"/>
      <c r="BS139" s="335"/>
      <c r="BT139" s="335"/>
      <c r="BU139" s="335"/>
      <c r="BV139" s="335"/>
      <c r="BW139" s="335"/>
      <c r="BX139" s="335"/>
      <c r="BY139" s="335"/>
      <c r="BZ139" s="335"/>
      <c r="CA139" s="335"/>
      <c r="CB139" s="335"/>
      <c r="CC139" s="335"/>
      <c r="CD139" s="335"/>
      <c r="CE139" s="335"/>
      <c r="CF139" s="335"/>
      <c r="CG139" s="335"/>
      <c r="CH139" s="335"/>
      <c r="CI139" s="335"/>
      <c r="CJ139" s="335"/>
      <c r="CK139" s="335"/>
      <c r="CL139" s="335"/>
      <c r="CM139" s="335"/>
      <c r="CN139" s="335"/>
      <c r="CO139" s="335"/>
    </row>
    <row r="140" spans="1:93" s="330" customFormat="1" ht="16" customHeight="1" x14ac:dyDescent="0.2">
      <c r="A140" s="237"/>
      <c r="H140" s="237"/>
      <c r="I140" s="237"/>
      <c r="J140" s="237"/>
      <c r="K140" s="237"/>
      <c r="L140" s="237"/>
      <c r="M140" s="237"/>
      <c r="N140" s="237"/>
      <c r="O140" s="237"/>
      <c r="P140" s="237"/>
      <c r="Q140" s="237"/>
      <c r="R140" s="237"/>
      <c r="S140" s="237"/>
      <c r="T140" s="237"/>
      <c r="U140" s="237"/>
      <c r="V140" s="237"/>
      <c r="W140" s="237"/>
      <c r="X140" s="237"/>
      <c r="Y140" s="237"/>
      <c r="Z140" s="237"/>
      <c r="AA140" s="237"/>
      <c r="AZ140" s="335"/>
      <c r="BA140" s="335"/>
      <c r="BB140" s="335"/>
      <c r="BC140" s="335"/>
      <c r="BD140" s="335"/>
      <c r="BE140" s="335"/>
      <c r="BF140" s="335"/>
      <c r="BG140" s="335"/>
      <c r="BH140" s="335"/>
      <c r="BI140" s="335"/>
      <c r="BJ140" s="335"/>
      <c r="BK140" s="335"/>
      <c r="BL140" s="335"/>
      <c r="BM140" s="335"/>
      <c r="BN140" s="335"/>
      <c r="BO140" s="335"/>
      <c r="BP140" s="335"/>
      <c r="BQ140" s="335"/>
      <c r="BR140" s="335"/>
      <c r="BS140" s="335"/>
      <c r="BT140" s="335"/>
      <c r="BU140" s="335"/>
      <c r="BV140" s="335"/>
      <c r="BW140" s="335"/>
      <c r="BX140" s="335"/>
      <c r="BY140" s="335"/>
      <c r="BZ140" s="335"/>
      <c r="CA140" s="335"/>
      <c r="CB140" s="335"/>
      <c r="CC140" s="335"/>
      <c r="CD140" s="335"/>
      <c r="CE140" s="335"/>
      <c r="CF140" s="335"/>
      <c r="CG140" s="335"/>
      <c r="CH140" s="335"/>
      <c r="CI140" s="335"/>
      <c r="CJ140" s="335"/>
      <c r="CK140" s="335"/>
      <c r="CL140" s="335"/>
      <c r="CM140" s="335"/>
      <c r="CN140" s="335"/>
      <c r="CO140" s="335"/>
    </row>
    <row r="141" spans="1:93" s="330" customFormat="1" ht="16" customHeight="1" x14ac:dyDescent="0.2">
      <c r="H141" s="237"/>
      <c r="I141" s="237"/>
      <c r="J141" s="237"/>
      <c r="K141" s="237"/>
      <c r="L141" s="237"/>
      <c r="M141" s="237"/>
      <c r="N141" s="237"/>
      <c r="O141" s="237"/>
      <c r="P141" s="237"/>
      <c r="Q141" s="237"/>
      <c r="R141" s="237"/>
      <c r="S141" s="237"/>
      <c r="T141" s="237"/>
      <c r="U141" s="237"/>
      <c r="V141" s="237"/>
      <c r="W141" s="237"/>
      <c r="X141" s="237"/>
      <c r="Y141" s="237"/>
      <c r="Z141" s="237"/>
      <c r="AA141" s="237"/>
      <c r="AZ141" s="335"/>
      <c r="BA141" s="335"/>
      <c r="BB141" s="335"/>
      <c r="BC141" s="335"/>
      <c r="BD141" s="335"/>
      <c r="BE141" s="335"/>
      <c r="BF141" s="335"/>
      <c r="BG141" s="335"/>
      <c r="BH141" s="335"/>
      <c r="BI141" s="335"/>
      <c r="BJ141" s="335"/>
      <c r="BK141" s="335"/>
      <c r="BL141" s="335"/>
      <c r="BM141" s="335"/>
      <c r="BN141" s="335"/>
      <c r="BO141" s="335"/>
      <c r="BP141" s="335"/>
      <c r="BQ141" s="335"/>
      <c r="BR141" s="335"/>
      <c r="BS141" s="335"/>
      <c r="BT141" s="335"/>
      <c r="BU141" s="335"/>
      <c r="BV141" s="335"/>
      <c r="BW141" s="335"/>
      <c r="BX141" s="335"/>
      <c r="BY141" s="335"/>
      <c r="BZ141" s="335"/>
      <c r="CA141" s="335"/>
      <c r="CB141" s="335"/>
      <c r="CC141" s="335"/>
      <c r="CD141" s="335"/>
      <c r="CE141" s="335"/>
      <c r="CF141" s="335"/>
      <c r="CG141" s="335"/>
      <c r="CH141" s="335"/>
      <c r="CI141" s="335"/>
      <c r="CJ141" s="335"/>
      <c r="CK141" s="335"/>
      <c r="CL141" s="335"/>
      <c r="CM141" s="335"/>
      <c r="CN141" s="335"/>
      <c r="CO141" s="335"/>
    </row>
    <row r="142" spans="1:93" s="330" customFormat="1" ht="16" customHeight="1" x14ac:dyDescent="0.2">
      <c r="H142" s="237"/>
      <c r="I142" s="237"/>
      <c r="J142" s="237"/>
      <c r="K142" s="237"/>
      <c r="L142" s="237"/>
      <c r="M142" s="237"/>
      <c r="N142" s="237"/>
      <c r="O142" s="237"/>
      <c r="P142" s="237"/>
      <c r="Q142" s="237"/>
      <c r="R142" s="237"/>
      <c r="S142" s="237"/>
      <c r="T142" s="237"/>
      <c r="U142" s="237"/>
      <c r="V142" s="237"/>
      <c r="W142" s="237"/>
      <c r="X142" s="237"/>
      <c r="Y142" s="237"/>
      <c r="Z142" s="237"/>
      <c r="AA142" s="237"/>
      <c r="AZ142" s="335"/>
      <c r="BA142" s="335"/>
      <c r="BB142" s="335"/>
      <c r="BC142" s="335"/>
      <c r="BD142" s="335"/>
      <c r="BE142" s="335"/>
      <c r="BF142" s="335"/>
      <c r="BG142" s="335"/>
      <c r="BH142" s="335"/>
      <c r="BI142" s="335"/>
      <c r="BJ142" s="335"/>
      <c r="BK142" s="335"/>
      <c r="BL142" s="335"/>
      <c r="BM142" s="335"/>
      <c r="BN142" s="335"/>
      <c r="BO142" s="335"/>
      <c r="BP142" s="335"/>
      <c r="BQ142" s="335"/>
      <c r="BR142" s="335"/>
      <c r="BS142" s="335"/>
      <c r="BT142" s="335"/>
      <c r="BU142" s="335"/>
      <c r="BV142" s="335"/>
      <c r="BW142" s="335"/>
      <c r="BX142" s="335"/>
      <c r="BY142" s="335"/>
      <c r="BZ142" s="335"/>
      <c r="CA142" s="335"/>
      <c r="CB142" s="335"/>
      <c r="CC142" s="335"/>
      <c r="CD142" s="335"/>
      <c r="CE142" s="335"/>
      <c r="CF142" s="335"/>
      <c r="CG142" s="335"/>
      <c r="CH142" s="335"/>
      <c r="CI142" s="335"/>
      <c r="CJ142" s="335"/>
      <c r="CK142" s="335"/>
      <c r="CL142" s="335"/>
      <c r="CM142" s="335"/>
      <c r="CN142" s="335"/>
      <c r="CO142" s="335"/>
    </row>
    <row r="143" spans="1:93" s="330" customFormat="1" ht="16" customHeight="1" x14ac:dyDescent="0.2">
      <c r="H143" s="237"/>
      <c r="I143" s="237"/>
      <c r="J143" s="237"/>
      <c r="K143" s="237"/>
      <c r="L143" s="237"/>
      <c r="M143" s="237"/>
      <c r="N143" s="237"/>
      <c r="O143" s="237"/>
      <c r="P143" s="237"/>
      <c r="Q143" s="237"/>
      <c r="R143" s="237"/>
      <c r="S143" s="237"/>
      <c r="T143" s="237"/>
      <c r="U143" s="237"/>
      <c r="V143" s="237"/>
      <c r="W143" s="237"/>
      <c r="X143" s="237"/>
      <c r="Y143" s="237"/>
      <c r="Z143" s="237"/>
      <c r="AA143" s="237"/>
      <c r="AD143" s="360"/>
      <c r="AZ143" s="335"/>
      <c r="BA143" s="335"/>
      <c r="BB143" s="335"/>
      <c r="BC143" s="335"/>
      <c r="BD143" s="335"/>
      <c r="BE143" s="335"/>
      <c r="BF143" s="335"/>
      <c r="BG143" s="335"/>
      <c r="BH143" s="335"/>
      <c r="BI143" s="335"/>
      <c r="BJ143" s="335"/>
      <c r="BK143" s="335"/>
      <c r="BL143" s="335"/>
      <c r="BM143" s="335"/>
      <c r="BN143" s="335"/>
      <c r="BO143" s="335"/>
      <c r="BP143" s="335"/>
      <c r="BQ143" s="335"/>
      <c r="BR143" s="335"/>
      <c r="BS143" s="335"/>
      <c r="BT143" s="335"/>
      <c r="BU143" s="335"/>
      <c r="BV143" s="335"/>
      <c r="BW143" s="335"/>
      <c r="BX143" s="335"/>
      <c r="BY143" s="335"/>
      <c r="BZ143" s="335"/>
      <c r="CA143" s="335"/>
      <c r="CB143" s="335"/>
      <c r="CC143" s="335"/>
      <c r="CD143" s="335"/>
      <c r="CE143" s="335"/>
      <c r="CF143" s="335"/>
      <c r="CG143" s="335"/>
      <c r="CH143" s="335"/>
      <c r="CI143" s="335"/>
      <c r="CJ143" s="335"/>
      <c r="CK143" s="335"/>
      <c r="CL143" s="335"/>
      <c r="CM143" s="335"/>
      <c r="CN143" s="335"/>
      <c r="CO143" s="335"/>
    </row>
    <row r="144" spans="1:93" s="330" customFormat="1" ht="16" customHeight="1" x14ac:dyDescent="0.2">
      <c r="AZ144" s="335"/>
      <c r="BA144" s="335"/>
      <c r="BB144" s="335"/>
      <c r="BC144" s="335"/>
      <c r="BD144" s="335"/>
      <c r="BE144" s="335"/>
      <c r="BF144" s="335"/>
      <c r="BG144" s="335"/>
      <c r="BH144" s="335"/>
      <c r="BI144" s="335"/>
      <c r="BJ144" s="335"/>
      <c r="BK144" s="335"/>
      <c r="BL144" s="335"/>
      <c r="BM144" s="335"/>
      <c r="BN144" s="335"/>
      <c r="BO144" s="335"/>
      <c r="BP144" s="335"/>
      <c r="BQ144" s="335"/>
      <c r="BR144" s="335"/>
      <c r="BS144" s="335"/>
      <c r="BT144" s="335"/>
      <c r="BU144" s="335"/>
      <c r="BV144" s="335"/>
      <c r="BW144" s="335"/>
      <c r="BX144" s="335"/>
      <c r="BY144" s="335"/>
      <c r="BZ144" s="335"/>
      <c r="CA144" s="335"/>
      <c r="CB144" s="335"/>
      <c r="CC144" s="335"/>
      <c r="CD144" s="335"/>
      <c r="CE144" s="335"/>
      <c r="CF144" s="335"/>
      <c r="CG144" s="335"/>
      <c r="CH144" s="335"/>
      <c r="CI144" s="335"/>
      <c r="CJ144" s="335"/>
      <c r="CK144" s="335"/>
      <c r="CL144" s="335"/>
      <c r="CM144" s="335"/>
      <c r="CN144" s="335"/>
      <c r="CO144" s="335"/>
    </row>
    <row r="145" spans="1:93" s="330" customFormat="1" ht="16" customHeight="1" x14ac:dyDescent="0.2">
      <c r="AZ145" s="335"/>
      <c r="BA145" s="335"/>
      <c r="BB145" s="335"/>
      <c r="BC145" s="335"/>
      <c r="BD145" s="335"/>
      <c r="BE145" s="335"/>
      <c r="BF145" s="335"/>
      <c r="BG145" s="335"/>
      <c r="BH145" s="335"/>
      <c r="BI145" s="335"/>
      <c r="BJ145" s="335"/>
      <c r="BK145" s="335"/>
      <c r="BL145" s="335"/>
      <c r="BM145" s="335"/>
      <c r="BN145" s="335"/>
      <c r="BO145" s="335"/>
      <c r="BP145" s="335"/>
      <c r="BQ145" s="335"/>
      <c r="BR145" s="335"/>
      <c r="BS145" s="335"/>
      <c r="BT145" s="335"/>
      <c r="BU145" s="335"/>
      <c r="BV145" s="335"/>
      <c r="BW145" s="335"/>
      <c r="BX145" s="335"/>
      <c r="BY145" s="335"/>
      <c r="BZ145" s="335"/>
      <c r="CA145" s="335"/>
      <c r="CB145" s="335"/>
      <c r="CC145" s="335"/>
      <c r="CD145" s="335"/>
      <c r="CE145" s="335"/>
      <c r="CF145" s="335"/>
      <c r="CG145" s="335"/>
      <c r="CH145" s="335"/>
      <c r="CI145" s="335"/>
      <c r="CJ145" s="335"/>
      <c r="CK145" s="335"/>
      <c r="CL145" s="335"/>
      <c r="CM145" s="335"/>
      <c r="CN145" s="335"/>
      <c r="CO145" s="335"/>
    </row>
    <row r="146" spans="1:93" s="330" customFormat="1" ht="16" customHeight="1" x14ac:dyDescent="0.2">
      <c r="AZ146" s="335"/>
      <c r="BA146" s="335"/>
      <c r="BB146" s="335"/>
      <c r="BC146" s="335"/>
      <c r="BD146" s="335"/>
      <c r="BE146" s="335"/>
      <c r="BF146" s="335"/>
      <c r="BG146" s="335"/>
      <c r="BH146" s="335"/>
      <c r="BI146" s="335"/>
      <c r="BJ146" s="335"/>
      <c r="BK146" s="335"/>
      <c r="BL146" s="335"/>
      <c r="BM146" s="335"/>
      <c r="BN146" s="335"/>
      <c r="BO146" s="335"/>
      <c r="BP146" s="335"/>
      <c r="BQ146" s="335"/>
      <c r="BR146" s="335"/>
      <c r="BS146" s="335"/>
      <c r="BT146" s="335"/>
      <c r="BU146" s="335"/>
      <c r="BV146" s="335"/>
      <c r="BW146" s="335"/>
      <c r="BX146" s="335"/>
      <c r="BY146" s="335"/>
      <c r="BZ146" s="335"/>
      <c r="CA146" s="335"/>
      <c r="CB146" s="335"/>
      <c r="CC146" s="335"/>
      <c r="CD146" s="335"/>
      <c r="CE146" s="335"/>
      <c r="CF146" s="335"/>
      <c r="CG146" s="335"/>
      <c r="CH146" s="335"/>
      <c r="CI146" s="335"/>
      <c r="CJ146" s="335"/>
      <c r="CK146" s="335"/>
      <c r="CL146" s="335"/>
      <c r="CM146" s="335"/>
      <c r="CN146" s="335"/>
      <c r="CO146" s="335"/>
    </row>
    <row r="147" spans="1:93" s="330" customFormat="1" ht="16" customHeight="1" x14ac:dyDescent="0.2">
      <c r="A147" s="237"/>
      <c r="H147" s="237"/>
      <c r="I147" s="237"/>
      <c r="J147" s="237"/>
      <c r="K147" s="237"/>
      <c r="L147" s="237"/>
      <c r="M147" s="237"/>
      <c r="N147" s="237"/>
      <c r="O147" s="237"/>
      <c r="P147" s="237"/>
      <c r="Q147" s="237"/>
      <c r="R147" s="237"/>
      <c r="S147" s="237"/>
      <c r="T147" s="237"/>
      <c r="U147" s="237"/>
      <c r="V147" s="237"/>
      <c r="W147" s="237"/>
      <c r="X147" s="237"/>
      <c r="Y147" s="237"/>
      <c r="Z147" s="237"/>
      <c r="AA147" s="237"/>
      <c r="AZ147" s="335"/>
      <c r="BA147" s="335"/>
      <c r="BB147" s="335"/>
      <c r="BC147" s="335"/>
      <c r="BD147" s="335"/>
      <c r="BE147" s="335"/>
      <c r="BF147" s="335"/>
      <c r="BG147" s="335"/>
      <c r="BH147" s="335"/>
      <c r="BI147" s="335"/>
      <c r="BJ147" s="335"/>
      <c r="BK147" s="335"/>
      <c r="BL147" s="335"/>
      <c r="BM147" s="335"/>
      <c r="BN147" s="335"/>
      <c r="BO147" s="335"/>
      <c r="BP147" s="335"/>
      <c r="BQ147" s="335"/>
      <c r="BR147" s="335"/>
      <c r="BS147" s="335"/>
      <c r="BT147" s="335"/>
      <c r="BU147" s="335"/>
      <c r="BV147" s="335"/>
      <c r="BW147" s="335"/>
      <c r="BX147" s="335"/>
      <c r="BY147" s="335"/>
      <c r="BZ147" s="335"/>
      <c r="CA147" s="335"/>
      <c r="CB147" s="335"/>
      <c r="CC147" s="335"/>
      <c r="CD147" s="335"/>
      <c r="CE147" s="335"/>
      <c r="CF147" s="335"/>
      <c r="CG147" s="335"/>
      <c r="CH147" s="335"/>
      <c r="CI147" s="335"/>
      <c r="CJ147" s="335"/>
      <c r="CK147" s="335"/>
      <c r="CL147" s="335"/>
      <c r="CM147" s="335"/>
      <c r="CN147" s="335"/>
      <c r="CO147" s="335"/>
    </row>
    <row r="148" spans="1:93" s="330" customFormat="1" ht="16" customHeight="1" x14ac:dyDescent="0.2">
      <c r="H148" s="237"/>
      <c r="I148" s="237"/>
      <c r="J148" s="237"/>
      <c r="K148" s="237"/>
      <c r="L148" s="237"/>
      <c r="M148" s="237"/>
      <c r="N148" s="237"/>
      <c r="O148" s="237"/>
      <c r="P148" s="237"/>
      <c r="Q148" s="237"/>
      <c r="R148" s="237"/>
      <c r="S148" s="237"/>
      <c r="T148" s="237"/>
      <c r="U148" s="237"/>
      <c r="V148" s="237"/>
      <c r="W148" s="237"/>
      <c r="X148" s="237"/>
      <c r="Y148" s="237"/>
      <c r="Z148" s="237"/>
      <c r="AA148" s="237"/>
      <c r="AZ148" s="335"/>
      <c r="BA148" s="335"/>
      <c r="BB148" s="335"/>
      <c r="BC148" s="335"/>
      <c r="BD148" s="335"/>
      <c r="BE148" s="335"/>
      <c r="BF148" s="335"/>
      <c r="BG148" s="335"/>
      <c r="BH148" s="335"/>
      <c r="BI148" s="335"/>
      <c r="BJ148" s="335"/>
      <c r="BK148" s="335"/>
      <c r="BL148" s="335"/>
      <c r="BM148" s="335"/>
      <c r="BN148" s="335"/>
      <c r="BO148" s="335"/>
      <c r="BP148" s="335"/>
      <c r="BQ148" s="335"/>
      <c r="BR148" s="335"/>
      <c r="BS148" s="335"/>
      <c r="BT148" s="335"/>
      <c r="BU148" s="335"/>
      <c r="BV148" s="335"/>
      <c r="BW148" s="335"/>
      <c r="BX148" s="335"/>
      <c r="BY148" s="335"/>
      <c r="BZ148" s="335"/>
      <c r="CA148" s="335"/>
      <c r="CB148" s="335"/>
      <c r="CC148" s="335"/>
      <c r="CD148" s="335"/>
      <c r="CE148" s="335"/>
      <c r="CF148" s="335"/>
      <c r="CG148" s="335"/>
      <c r="CH148" s="335"/>
      <c r="CI148" s="335"/>
      <c r="CJ148" s="335"/>
      <c r="CK148" s="335"/>
      <c r="CL148" s="335"/>
      <c r="CM148" s="335"/>
      <c r="CN148" s="335"/>
      <c r="CO148" s="335"/>
    </row>
    <row r="149" spans="1:93" s="330" customFormat="1" ht="16" customHeight="1" x14ac:dyDescent="0.2">
      <c r="H149" s="237"/>
      <c r="I149" s="237"/>
      <c r="J149" s="237"/>
      <c r="K149" s="237"/>
      <c r="L149" s="237"/>
      <c r="M149" s="237"/>
      <c r="N149" s="237"/>
      <c r="O149" s="237"/>
      <c r="P149" s="237"/>
      <c r="Q149" s="237"/>
      <c r="R149" s="237"/>
      <c r="S149" s="237"/>
      <c r="T149" s="237"/>
      <c r="U149" s="237"/>
      <c r="V149" s="237"/>
      <c r="W149" s="237"/>
      <c r="X149" s="237"/>
      <c r="Y149" s="237"/>
      <c r="Z149" s="237"/>
      <c r="AA149" s="237"/>
      <c r="AZ149" s="335"/>
      <c r="BA149" s="335"/>
      <c r="BB149" s="335"/>
      <c r="BC149" s="335"/>
      <c r="BD149" s="335"/>
      <c r="BE149" s="335"/>
      <c r="BF149" s="335"/>
      <c r="BG149" s="335"/>
      <c r="BH149" s="335"/>
      <c r="BI149" s="335"/>
      <c r="BJ149" s="335"/>
      <c r="BK149" s="335"/>
      <c r="BL149" s="335"/>
      <c r="BM149" s="335"/>
      <c r="BN149" s="335"/>
      <c r="BO149" s="335"/>
      <c r="BP149" s="335"/>
      <c r="BQ149" s="335"/>
      <c r="BR149" s="335"/>
      <c r="BS149" s="335"/>
      <c r="BT149" s="335"/>
      <c r="BU149" s="335"/>
      <c r="BV149" s="335"/>
      <c r="BW149" s="335"/>
      <c r="BX149" s="335"/>
      <c r="BY149" s="335"/>
      <c r="BZ149" s="335"/>
      <c r="CA149" s="335"/>
      <c r="CB149" s="335"/>
      <c r="CC149" s="335"/>
      <c r="CD149" s="335"/>
      <c r="CE149" s="335"/>
      <c r="CF149" s="335"/>
      <c r="CG149" s="335"/>
      <c r="CH149" s="335"/>
      <c r="CI149" s="335"/>
      <c r="CJ149" s="335"/>
      <c r="CK149" s="335"/>
      <c r="CL149" s="335"/>
      <c r="CM149" s="335"/>
      <c r="CN149" s="335"/>
      <c r="CO149" s="335"/>
    </row>
    <row r="150" spans="1:93" s="330" customFormat="1" ht="16" customHeight="1" x14ac:dyDescent="0.2">
      <c r="H150" s="237"/>
      <c r="I150" s="237"/>
      <c r="J150" s="237"/>
      <c r="K150" s="237"/>
      <c r="L150" s="237"/>
      <c r="M150" s="237"/>
      <c r="N150" s="237"/>
      <c r="O150" s="237"/>
      <c r="P150" s="237"/>
      <c r="Q150" s="237"/>
      <c r="R150" s="237"/>
      <c r="S150" s="237"/>
      <c r="T150" s="237"/>
      <c r="U150" s="237"/>
      <c r="V150" s="237"/>
      <c r="W150" s="237"/>
      <c r="X150" s="237"/>
      <c r="Y150" s="237"/>
      <c r="Z150" s="237"/>
      <c r="AA150" s="237"/>
      <c r="AD150" s="360"/>
      <c r="AZ150" s="335"/>
      <c r="BA150" s="335"/>
      <c r="BB150" s="335"/>
      <c r="BC150" s="335"/>
      <c r="BD150" s="335"/>
      <c r="BE150" s="335"/>
      <c r="BF150" s="335"/>
      <c r="BG150" s="335"/>
      <c r="BH150" s="335"/>
      <c r="BI150" s="335"/>
      <c r="BJ150" s="335"/>
      <c r="BK150" s="335"/>
      <c r="BL150" s="335"/>
      <c r="BM150" s="335"/>
      <c r="BN150" s="335"/>
      <c r="BO150" s="335"/>
      <c r="BP150" s="335"/>
      <c r="BQ150" s="335"/>
      <c r="BR150" s="335"/>
      <c r="BS150" s="335"/>
      <c r="BT150" s="335"/>
      <c r="BU150" s="335"/>
      <c r="BV150" s="335"/>
      <c r="BW150" s="335"/>
      <c r="BX150" s="335"/>
      <c r="BY150" s="335"/>
      <c r="BZ150" s="335"/>
      <c r="CA150" s="335"/>
      <c r="CB150" s="335"/>
      <c r="CC150" s="335"/>
      <c r="CD150" s="335"/>
      <c r="CE150" s="335"/>
      <c r="CF150" s="335"/>
      <c r="CG150" s="335"/>
      <c r="CH150" s="335"/>
      <c r="CI150" s="335"/>
      <c r="CJ150" s="335"/>
      <c r="CK150" s="335"/>
      <c r="CL150" s="335"/>
      <c r="CM150" s="335"/>
      <c r="CN150" s="335"/>
      <c r="CO150" s="335"/>
    </row>
    <row r="151" spans="1:93" s="330" customFormat="1" ht="16" customHeight="1" x14ac:dyDescent="0.2">
      <c r="AZ151" s="335"/>
      <c r="BA151" s="335"/>
      <c r="BB151" s="335"/>
      <c r="BC151" s="335"/>
      <c r="BD151" s="335"/>
      <c r="BE151" s="335"/>
      <c r="BF151" s="335"/>
      <c r="BG151" s="335"/>
      <c r="BH151" s="335"/>
      <c r="BI151" s="335"/>
      <c r="BJ151" s="335"/>
      <c r="BK151" s="335"/>
      <c r="BL151" s="335"/>
      <c r="BM151" s="335"/>
      <c r="BN151" s="335"/>
      <c r="BO151" s="335"/>
      <c r="BP151" s="335"/>
      <c r="BQ151" s="335"/>
      <c r="BR151" s="335"/>
      <c r="BS151" s="335"/>
      <c r="BT151" s="335"/>
      <c r="BU151" s="335"/>
      <c r="BV151" s="335"/>
      <c r="BW151" s="335"/>
      <c r="BX151" s="335"/>
      <c r="BY151" s="335"/>
      <c r="BZ151" s="335"/>
      <c r="CA151" s="335"/>
      <c r="CB151" s="335"/>
      <c r="CC151" s="335"/>
      <c r="CD151" s="335"/>
      <c r="CE151" s="335"/>
      <c r="CF151" s="335"/>
      <c r="CG151" s="335"/>
      <c r="CH151" s="335"/>
      <c r="CI151" s="335"/>
      <c r="CJ151" s="335"/>
      <c r="CK151" s="335"/>
      <c r="CL151" s="335"/>
      <c r="CM151" s="335"/>
      <c r="CN151" s="335"/>
      <c r="CO151" s="335"/>
    </row>
    <row r="152" spans="1:93" s="330" customFormat="1" ht="16" customHeight="1" x14ac:dyDescent="0.2">
      <c r="AZ152" s="335"/>
      <c r="BA152" s="335"/>
      <c r="BB152" s="335"/>
      <c r="BC152" s="335"/>
      <c r="BD152" s="335"/>
      <c r="BE152" s="335"/>
      <c r="BF152" s="335"/>
      <c r="BG152" s="335"/>
      <c r="BH152" s="335"/>
      <c r="BI152" s="335"/>
      <c r="BJ152" s="335"/>
      <c r="BK152" s="335"/>
      <c r="BL152" s="335"/>
      <c r="BM152" s="335"/>
      <c r="BN152" s="335"/>
      <c r="BO152" s="335"/>
      <c r="BP152" s="335"/>
      <c r="BQ152" s="335"/>
      <c r="BR152" s="335"/>
      <c r="BS152" s="335"/>
      <c r="BT152" s="335"/>
      <c r="BU152" s="335"/>
      <c r="BV152" s="335"/>
      <c r="BW152" s="335"/>
      <c r="BX152" s="335"/>
      <c r="BY152" s="335"/>
      <c r="BZ152" s="335"/>
      <c r="CA152" s="335"/>
      <c r="CB152" s="335"/>
      <c r="CC152" s="335"/>
      <c r="CD152" s="335"/>
      <c r="CE152" s="335"/>
      <c r="CF152" s="335"/>
      <c r="CG152" s="335"/>
      <c r="CH152" s="335"/>
      <c r="CI152" s="335"/>
      <c r="CJ152" s="335"/>
      <c r="CK152" s="335"/>
      <c r="CL152" s="335"/>
      <c r="CM152" s="335"/>
      <c r="CN152" s="335"/>
      <c r="CO152" s="335"/>
    </row>
    <row r="153" spans="1:93" s="330" customFormat="1" ht="16" customHeight="1" x14ac:dyDescent="0.2">
      <c r="AZ153" s="335"/>
      <c r="BA153" s="335"/>
      <c r="BB153" s="335"/>
      <c r="BC153" s="335"/>
      <c r="BD153" s="335"/>
      <c r="BE153" s="335"/>
      <c r="BF153" s="335"/>
      <c r="BG153" s="335"/>
      <c r="BH153" s="335"/>
      <c r="BI153" s="335"/>
      <c r="BJ153" s="335"/>
      <c r="BK153" s="335"/>
      <c r="BL153" s="335"/>
      <c r="BM153" s="335"/>
      <c r="BN153" s="335"/>
      <c r="BO153" s="335"/>
      <c r="BP153" s="335"/>
      <c r="BQ153" s="335"/>
      <c r="BR153" s="335"/>
      <c r="BS153" s="335"/>
      <c r="BT153" s="335"/>
      <c r="BU153" s="335"/>
      <c r="BV153" s="335"/>
      <c r="BW153" s="335"/>
      <c r="BX153" s="335"/>
      <c r="BY153" s="335"/>
      <c r="BZ153" s="335"/>
      <c r="CA153" s="335"/>
      <c r="CB153" s="335"/>
      <c r="CC153" s="335"/>
      <c r="CD153" s="335"/>
      <c r="CE153" s="335"/>
      <c r="CF153" s="335"/>
      <c r="CG153" s="335"/>
      <c r="CH153" s="335"/>
      <c r="CI153" s="335"/>
      <c r="CJ153" s="335"/>
      <c r="CK153" s="335"/>
      <c r="CL153" s="335"/>
      <c r="CM153" s="335"/>
      <c r="CN153" s="335"/>
      <c r="CO153" s="335"/>
    </row>
    <row r="154" spans="1:93" s="330" customFormat="1" ht="16" customHeight="1" x14ac:dyDescent="0.2">
      <c r="A154" s="237"/>
      <c r="H154" s="237"/>
      <c r="I154" s="237"/>
      <c r="J154" s="237"/>
      <c r="K154" s="237"/>
      <c r="L154" s="237"/>
      <c r="M154" s="237"/>
      <c r="N154" s="237"/>
      <c r="O154" s="237"/>
      <c r="P154" s="237"/>
      <c r="Q154" s="237"/>
      <c r="R154" s="237"/>
      <c r="S154" s="237"/>
      <c r="T154" s="237"/>
      <c r="U154" s="237"/>
      <c r="V154" s="237"/>
      <c r="W154" s="237"/>
      <c r="X154" s="237"/>
      <c r="Y154" s="237"/>
      <c r="Z154" s="237"/>
      <c r="AA154" s="237"/>
      <c r="AZ154" s="335"/>
      <c r="BA154" s="335"/>
      <c r="BB154" s="335"/>
      <c r="BC154" s="335"/>
      <c r="BD154" s="335"/>
      <c r="BE154" s="335"/>
      <c r="BF154" s="335"/>
      <c r="BG154" s="335"/>
      <c r="BH154" s="335"/>
      <c r="BI154" s="335"/>
      <c r="BJ154" s="335"/>
      <c r="BK154" s="335"/>
      <c r="BL154" s="335"/>
      <c r="BM154" s="335"/>
      <c r="BN154" s="335"/>
      <c r="BO154" s="335"/>
      <c r="BP154" s="335"/>
      <c r="BQ154" s="335"/>
      <c r="BR154" s="335"/>
      <c r="BS154" s="335"/>
      <c r="BT154" s="335"/>
      <c r="BU154" s="335"/>
      <c r="BV154" s="335"/>
      <c r="BW154" s="335"/>
      <c r="BX154" s="335"/>
      <c r="BY154" s="335"/>
      <c r="BZ154" s="335"/>
      <c r="CA154" s="335"/>
      <c r="CB154" s="335"/>
      <c r="CC154" s="335"/>
      <c r="CD154" s="335"/>
      <c r="CE154" s="335"/>
      <c r="CF154" s="335"/>
      <c r="CG154" s="335"/>
      <c r="CH154" s="335"/>
      <c r="CI154" s="335"/>
      <c r="CJ154" s="335"/>
      <c r="CK154" s="335"/>
      <c r="CL154" s="335"/>
      <c r="CM154" s="335"/>
      <c r="CN154" s="335"/>
      <c r="CO154" s="335"/>
    </row>
    <row r="155" spans="1:93" s="330" customFormat="1" ht="16" customHeight="1" x14ac:dyDescent="0.2">
      <c r="H155" s="237"/>
      <c r="I155" s="237"/>
      <c r="J155" s="237"/>
      <c r="K155" s="237"/>
      <c r="L155" s="237"/>
      <c r="M155" s="237"/>
      <c r="N155" s="237"/>
      <c r="O155" s="237"/>
      <c r="P155" s="237"/>
      <c r="Q155" s="237"/>
      <c r="R155" s="237"/>
      <c r="S155" s="237"/>
      <c r="T155" s="237"/>
      <c r="U155" s="237"/>
      <c r="V155" s="237"/>
      <c r="W155" s="237"/>
      <c r="X155" s="237"/>
      <c r="Y155" s="237"/>
      <c r="Z155" s="237"/>
      <c r="AA155" s="237"/>
      <c r="AZ155" s="335"/>
      <c r="BA155" s="335"/>
      <c r="BB155" s="335"/>
      <c r="BC155" s="335"/>
      <c r="BD155" s="335"/>
      <c r="BE155" s="335"/>
      <c r="BF155" s="335"/>
      <c r="BG155" s="335"/>
      <c r="BH155" s="335"/>
      <c r="BI155" s="335"/>
      <c r="BJ155" s="335"/>
      <c r="BK155" s="335"/>
      <c r="BL155" s="335"/>
      <c r="BM155" s="335"/>
      <c r="BN155" s="335"/>
      <c r="BO155" s="335"/>
      <c r="BP155" s="335"/>
      <c r="BQ155" s="335"/>
      <c r="BR155" s="335"/>
      <c r="BS155" s="335"/>
      <c r="BT155" s="335"/>
      <c r="BU155" s="335"/>
      <c r="BV155" s="335"/>
      <c r="BW155" s="335"/>
      <c r="BX155" s="335"/>
      <c r="BY155" s="335"/>
      <c r="BZ155" s="335"/>
      <c r="CA155" s="335"/>
      <c r="CB155" s="335"/>
      <c r="CC155" s="335"/>
      <c r="CD155" s="335"/>
      <c r="CE155" s="335"/>
      <c r="CF155" s="335"/>
      <c r="CG155" s="335"/>
      <c r="CH155" s="335"/>
      <c r="CI155" s="335"/>
      <c r="CJ155" s="335"/>
      <c r="CK155" s="335"/>
      <c r="CL155" s="335"/>
      <c r="CM155" s="335"/>
      <c r="CN155" s="335"/>
      <c r="CO155" s="335"/>
    </row>
    <row r="156" spans="1:93" s="330" customFormat="1" ht="16" customHeight="1" x14ac:dyDescent="0.2">
      <c r="H156" s="237"/>
      <c r="I156" s="237"/>
      <c r="J156" s="237"/>
      <c r="K156" s="237"/>
      <c r="L156" s="237"/>
      <c r="M156" s="237"/>
      <c r="N156" s="237"/>
      <c r="O156" s="237"/>
      <c r="P156" s="237"/>
      <c r="Q156" s="237"/>
      <c r="R156" s="237"/>
      <c r="S156" s="237"/>
      <c r="T156" s="237"/>
      <c r="U156" s="237"/>
      <c r="V156" s="237"/>
      <c r="W156" s="237"/>
      <c r="X156" s="237"/>
      <c r="Y156" s="237"/>
      <c r="Z156" s="237"/>
      <c r="AA156" s="237"/>
      <c r="AZ156" s="335"/>
      <c r="BA156" s="335"/>
      <c r="BB156" s="335"/>
      <c r="BC156" s="335"/>
      <c r="BD156" s="335"/>
      <c r="BE156" s="335"/>
      <c r="BF156" s="335"/>
      <c r="BG156" s="335"/>
      <c r="BH156" s="335"/>
      <c r="BI156" s="335"/>
      <c r="BJ156" s="335"/>
      <c r="BK156" s="335"/>
      <c r="BL156" s="335"/>
      <c r="BM156" s="335"/>
      <c r="BN156" s="335"/>
      <c r="BO156" s="335"/>
      <c r="BP156" s="335"/>
      <c r="BQ156" s="335"/>
      <c r="BR156" s="335"/>
      <c r="BS156" s="335"/>
      <c r="BT156" s="335"/>
      <c r="BU156" s="335"/>
      <c r="BV156" s="335"/>
      <c r="BW156" s="335"/>
      <c r="BX156" s="335"/>
      <c r="BY156" s="335"/>
      <c r="BZ156" s="335"/>
      <c r="CA156" s="335"/>
      <c r="CB156" s="335"/>
      <c r="CC156" s="335"/>
      <c r="CD156" s="335"/>
      <c r="CE156" s="335"/>
      <c r="CF156" s="335"/>
      <c r="CG156" s="335"/>
      <c r="CH156" s="335"/>
      <c r="CI156" s="335"/>
      <c r="CJ156" s="335"/>
      <c r="CK156" s="335"/>
      <c r="CL156" s="335"/>
      <c r="CM156" s="335"/>
      <c r="CN156" s="335"/>
      <c r="CO156" s="335"/>
    </row>
    <row r="157" spans="1:93" s="330" customFormat="1" ht="16" customHeight="1" x14ac:dyDescent="0.2">
      <c r="H157" s="237"/>
      <c r="I157" s="237"/>
      <c r="J157" s="237"/>
      <c r="K157" s="237"/>
      <c r="L157" s="237"/>
      <c r="M157" s="237"/>
      <c r="N157" s="237"/>
      <c r="O157" s="237"/>
      <c r="P157" s="237"/>
      <c r="Q157" s="237"/>
      <c r="R157" s="237"/>
      <c r="S157" s="237"/>
      <c r="T157" s="237"/>
      <c r="U157" s="237"/>
      <c r="V157" s="237"/>
      <c r="W157" s="237"/>
      <c r="X157" s="237"/>
      <c r="Y157" s="237"/>
      <c r="Z157" s="237"/>
      <c r="AA157" s="237"/>
      <c r="AD157" s="360"/>
      <c r="AZ157" s="335"/>
      <c r="BA157" s="335"/>
      <c r="BB157" s="335"/>
      <c r="BC157" s="335"/>
      <c r="BD157" s="335"/>
      <c r="BE157" s="335"/>
      <c r="BF157" s="335"/>
      <c r="BG157" s="335"/>
      <c r="BH157" s="335"/>
      <c r="BI157" s="335"/>
      <c r="BJ157" s="335"/>
      <c r="BK157" s="335"/>
      <c r="BL157" s="335"/>
      <c r="BM157" s="335"/>
      <c r="BN157" s="335"/>
      <c r="BO157" s="335"/>
      <c r="BP157" s="335"/>
      <c r="BQ157" s="335"/>
      <c r="BR157" s="335"/>
      <c r="BS157" s="335"/>
      <c r="BT157" s="335"/>
      <c r="BU157" s="335"/>
      <c r="BV157" s="335"/>
      <c r="BW157" s="335"/>
      <c r="BX157" s="335"/>
      <c r="BY157" s="335"/>
      <c r="BZ157" s="335"/>
      <c r="CA157" s="335"/>
      <c r="CB157" s="335"/>
      <c r="CC157" s="335"/>
      <c r="CD157" s="335"/>
      <c r="CE157" s="335"/>
      <c r="CF157" s="335"/>
      <c r="CG157" s="335"/>
      <c r="CH157" s="335"/>
      <c r="CI157" s="335"/>
      <c r="CJ157" s="335"/>
      <c r="CK157" s="335"/>
      <c r="CL157" s="335"/>
      <c r="CM157" s="335"/>
      <c r="CN157" s="335"/>
      <c r="CO157" s="335"/>
    </row>
    <row r="158" spans="1:93" s="330" customFormat="1" ht="16" customHeight="1" x14ac:dyDescent="0.2">
      <c r="AZ158" s="335"/>
      <c r="BA158" s="335"/>
      <c r="BB158" s="335"/>
      <c r="BC158" s="335"/>
      <c r="BD158" s="335"/>
      <c r="BE158" s="335"/>
      <c r="BF158" s="335"/>
      <c r="BG158" s="335"/>
      <c r="BH158" s="335"/>
      <c r="BI158" s="335"/>
      <c r="BJ158" s="335"/>
      <c r="BK158" s="335"/>
      <c r="BL158" s="335"/>
      <c r="BM158" s="335"/>
      <c r="BN158" s="335"/>
      <c r="BO158" s="335"/>
      <c r="BP158" s="335"/>
      <c r="BQ158" s="335"/>
      <c r="BR158" s="335"/>
      <c r="BS158" s="335"/>
      <c r="BT158" s="335"/>
      <c r="BU158" s="335"/>
      <c r="BV158" s="335"/>
      <c r="BW158" s="335"/>
      <c r="BX158" s="335"/>
      <c r="BY158" s="335"/>
      <c r="BZ158" s="335"/>
      <c r="CA158" s="335"/>
      <c r="CB158" s="335"/>
      <c r="CC158" s="335"/>
      <c r="CD158" s="335"/>
      <c r="CE158" s="335"/>
      <c r="CF158" s="335"/>
      <c r="CG158" s="335"/>
      <c r="CH158" s="335"/>
      <c r="CI158" s="335"/>
      <c r="CJ158" s="335"/>
      <c r="CK158" s="335"/>
      <c r="CL158" s="335"/>
      <c r="CM158" s="335"/>
      <c r="CN158" s="335"/>
      <c r="CO158" s="335"/>
    </row>
    <row r="159" spans="1:93" s="330" customFormat="1" ht="16" customHeight="1" x14ac:dyDescent="0.2">
      <c r="AZ159" s="335"/>
      <c r="BA159" s="335"/>
      <c r="BB159" s="335"/>
      <c r="BC159" s="335"/>
      <c r="BD159" s="335"/>
      <c r="BE159" s="335"/>
      <c r="BF159" s="335"/>
      <c r="BG159" s="335"/>
      <c r="BH159" s="335"/>
      <c r="BI159" s="335"/>
      <c r="BJ159" s="335"/>
      <c r="BK159" s="335"/>
      <c r="BL159" s="335"/>
      <c r="BM159" s="335"/>
      <c r="BN159" s="335"/>
      <c r="BO159" s="335"/>
      <c r="BP159" s="335"/>
      <c r="BQ159" s="335"/>
      <c r="BR159" s="335"/>
      <c r="BS159" s="335"/>
      <c r="BT159" s="335"/>
      <c r="BU159" s="335"/>
      <c r="BV159" s="335"/>
      <c r="BW159" s="335"/>
      <c r="BX159" s="335"/>
      <c r="BY159" s="335"/>
      <c r="BZ159" s="335"/>
      <c r="CA159" s="335"/>
      <c r="CB159" s="335"/>
      <c r="CC159" s="335"/>
      <c r="CD159" s="335"/>
      <c r="CE159" s="335"/>
      <c r="CF159" s="335"/>
      <c r="CG159" s="335"/>
      <c r="CH159" s="335"/>
      <c r="CI159" s="335"/>
      <c r="CJ159" s="335"/>
      <c r="CK159" s="335"/>
      <c r="CL159" s="335"/>
      <c r="CM159" s="335"/>
      <c r="CN159" s="335"/>
      <c r="CO159" s="335"/>
    </row>
    <row r="160" spans="1:93" s="330" customFormat="1" ht="16" customHeight="1" x14ac:dyDescent="0.2">
      <c r="AZ160" s="335"/>
      <c r="BA160" s="335"/>
      <c r="BB160" s="335"/>
      <c r="BC160" s="335"/>
      <c r="BD160" s="335"/>
      <c r="BE160" s="335"/>
      <c r="BF160" s="335"/>
      <c r="BG160" s="335"/>
      <c r="BH160" s="335"/>
      <c r="BI160" s="335"/>
      <c r="BJ160" s="335"/>
      <c r="BK160" s="335"/>
      <c r="BL160" s="335"/>
      <c r="BM160" s="335"/>
      <c r="BN160" s="335"/>
      <c r="BO160" s="335"/>
      <c r="BP160" s="335"/>
      <c r="BQ160" s="335"/>
      <c r="BR160" s="335"/>
      <c r="BS160" s="335"/>
      <c r="BT160" s="335"/>
      <c r="BU160" s="335"/>
      <c r="BV160" s="335"/>
      <c r="BW160" s="335"/>
      <c r="BX160" s="335"/>
      <c r="BY160" s="335"/>
      <c r="BZ160" s="335"/>
      <c r="CA160" s="335"/>
      <c r="CB160" s="335"/>
      <c r="CC160" s="335"/>
      <c r="CD160" s="335"/>
      <c r="CE160" s="335"/>
      <c r="CF160" s="335"/>
      <c r="CG160" s="335"/>
      <c r="CH160" s="335"/>
      <c r="CI160" s="335"/>
      <c r="CJ160" s="335"/>
      <c r="CK160" s="335"/>
      <c r="CL160" s="335"/>
      <c r="CM160" s="335"/>
      <c r="CN160" s="335"/>
      <c r="CO160" s="335"/>
    </row>
    <row r="161" spans="1:93" s="330" customFormat="1" ht="16" customHeight="1" x14ac:dyDescent="0.2">
      <c r="AZ161" s="335"/>
      <c r="BA161" s="335"/>
      <c r="BB161" s="335"/>
      <c r="BC161" s="335"/>
      <c r="BD161" s="335"/>
      <c r="BE161" s="335"/>
      <c r="BF161" s="335"/>
      <c r="BG161" s="335"/>
      <c r="BH161" s="335"/>
      <c r="BI161" s="335"/>
      <c r="BJ161" s="335"/>
      <c r="BK161" s="335"/>
      <c r="BL161" s="335"/>
      <c r="BM161" s="335"/>
      <c r="BN161" s="335"/>
      <c r="BO161" s="335"/>
      <c r="BP161" s="335"/>
      <c r="BQ161" s="335"/>
      <c r="BR161" s="335"/>
      <c r="BS161" s="335"/>
      <c r="BT161" s="335"/>
      <c r="BU161" s="335"/>
      <c r="BV161" s="335"/>
      <c r="BW161" s="335"/>
      <c r="BX161" s="335"/>
      <c r="BY161" s="335"/>
      <c r="BZ161" s="335"/>
      <c r="CA161" s="335"/>
      <c r="CB161" s="335"/>
      <c r="CC161" s="335"/>
      <c r="CD161" s="335"/>
      <c r="CE161" s="335"/>
      <c r="CF161" s="335"/>
      <c r="CG161" s="335"/>
      <c r="CH161" s="335"/>
      <c r="CI161" s="335"/>
      <c r="CJ161" s="335"/>
      <c r="CK161" s="335"/>
      <c r="CL161" s="335"/>
      <c r="CM161" s="335"/>
      <c r="CN161" s="335"/>
      <c r="CO161" s="335"/>
    </row>
    <row r="162" spans="1:93" s="330" customFormat="1" ht="16" customHeight="1" x14ac:dyDescent="0.2">
      <c r="AZ162" s="335"/>
      <c r="BA162" s="335"/>
      <c r="BB162" s="335"/>
      <c r="BC162" s="335"/>
      <c r="BD162" s="335"/>
      <c r="BE162" s="335"/>
      <c r="BF162" s="335"/>
      <c r="BG162" s="335"/>
      <c r="BH162" s="335"/>
      <c r="BI162" s="335"/>
      <c r="BJ162" s="335"/>
      <c r="BK162" s="335"/>
      <c r="BL162" s="335"/>
      <c r="BM162" s="335"/>
      <c r="BN162" s="335"/>
      <c r="BO162" s="335"/>
      <c r="BP162" s="335"/>
      <c r="BQ162" s="335"/>
      <c r="BR162" s="335"/>
      <c r="BS162" s="335"/>
      <c r="BT162" s="335"/>
      <c r="BU162" s="335"/>
      <c r="BV162" s="335"/>
      <c r="BW162" s="335"/>
      <c r="BX162" s="335"/>
      <c r="BY162" s="335"/>
      <c r="BZ162" s="335"/>
      <c r="CA162" s="335"/>
      <c r="CB162" s="335"/>
      <c r="CC162" s="335"/>
      <c r="CD162" s="335"/>
      <c r="CE162" s="335"/>
      <c r="CF162" s="335"/>
      <c r="CG162" s="335"/>
      <c r="CH162" s="335"/>
      <c r="CI162" s="335"/>
      <c r="CJ162" s="335"/>
      <c r="CK162" s="335"/>
      <c r="CL162" s="335"/>
      <c r="CM162" s="335"/>
      <c r="CN162" s="335"/>
      <c r="CO162" s="335"/>
    </row>
    <row r="164" spans="1:93" ht="16" customHeight="1" x14ac:dyDescent="0.2">
      <c r="A164" s="330"/>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c r="AE164" s="330"/>
      <c r="AF164" s="330"/>
    </row>
  </sheetData>
  <mergeCells count="240">
    <mergeCell ref="AR101:AS101"/>
    <mergeCell ref="AT101:AV101"/>
    <mergeCell ref="AY101:AZ101"/>
    <mergeCell ref="D102:G103"/>
    <mergeCell ref="AC102:AE102"/>
    <mergeCell ref="AH102:AX103"/>
    <mergeCell ref="AN100:AO100"/>
    <mergeCell ref="D101:G101"/>
    <mergeCell ref="O101:Q101"/>
    <mergeCell ref="R101:T101"/>
    <mergeCell ref="U101:W101"/>
    <mergeCell ref="X101:Y101"/>
    <mergeCell ref="Z101:AB101"/>
    <mergeCell ref="AC101:AD101"/>
    <mergeCell ref="AH101:AI101"/>
    <mergeCell ref="AO101:AQ101"/>
    <mergeCell ref="D99:G99"/>
    <mergeCell ref="I99:K99"/>
    <mergeCell ref="M99:O100"/>
    <mergeCell ref="P99:Q100"/>
    <mergeCell ref="AH99:AJ99"/>
    <mergeCell ref="D100:G100"/>
    <mergeCell ref="I100:K100"/>
    <mergeCell ref="AH100:AJ100"/>
    <mergeCell ref="D96:G96"/>
    <mergeCell ref="AH96:AX96"/>
    <mergeCell ref="D97:G97"/>
    <mergeCell ref="AH97:AX97"/>
    <mergeCell ref="D98:G98"/>
    <mergeCell ref="AH98:AI98"/>
    <mergeCell ref="AR90:AS90"/>
    <mergeCell ref="AT90:AV90"/>
    <mergeCell ref="AY90:AZ90"/>
    <mergeCell ref="D91:G92"/>
    <mergeCell ref="AC91:AE91"/>
    <mergeCell ref="AH91:AX92"/>
    <mergeCell ref="AN89:AO89"/>
    <mergeCell ref="D90:G90"/>
    <mergeCell ref="O90:Q90"/>
    <mergeCell ref="R90:T90"/>
    <mergeCell ref="U90:W90"/>
    <mergeCell ref="X90:Y90"/>
    <mergeCell ref="Z90:AB90"/>
    <mergeCell ref="AC90:AD90"/>
    <mergeCell ref="AH90:AI90"/>
    <mergeCell ref="AO90:AQ90"/>
    <mergeCell ref="D88:G88"/>
    <mergeCell ref="I88:K88"/>
    <mergeCell ref="M88:O89"/>
    <mergeCell ref="P88:Q89"/>
    <mergeCell ref="AH88:AJ88"/>
    <mergeCell ref="D89:G89"/>
    <mergeCell ref="I89:K89"/>
    <mergeCell ref="AH89:AJ89"/>
    <mergeCell ref="D85:G85"/>
    <mergeCell ref="AH85:AX85"/>
    <mergeCell ref="D86:G86"/>
    <mergeCell ref="AH86:AX86"/>
    <mergeCell ref="D87:G87"/>
    <mergeCell ref="AH87:AI87"/>
    <mergeCell ref="AR79:AS79"/>
    <mergeCell ref="AT79:AV79"/>
    <mergeCell ref="AY79:AZ79"/>
    <mergeCell ref="D80:G81"/>
    <mergeCell ref="AC80:AE80"/>
    <mergeCell ref="AH80:AX81"/>
    <mergeCell ref="AN78:AO78"/>
    <mergeCell ref="D79:G79"/>
    <mergeCell ref="O79:Q79"/>
    <mergeCell ref="R79:T79"/>
    <mergeCell ref="U79:W79"/>
    <mergeCell ref="X79:Y79"/>
    <mergeCell ref="Z79:AB79"/>
    <mergeCell ref="AC79:AD79"/>
    <mergeCell ref="AH79:AI79"/>
    <mergeCell ref="AO79:AQ79"/>
    <mergeCell ref="D77:G77"/>
    <mergeCell ref="I77:K77"/>
    <mergeCell ref="M77:O78"/>
    <mergeCell ref="P77:Q78"/>
    <mergeCell ref="AH77:AJ77"/>
    <mergeCell ref="D78:G78"/>
    <mergeCell ref="I78:K78"/>
    <mergeCell ref="AH78:AJ78"/>
    <mergeCell ref="D74:G74"/>
    <mergeCell ref="AH74:AX74"/>
    <mergeCell ref="D75:G75"/>
    <mergeCell ref="AH75:AX75"/>
    <mergeCell ref="D76:G76"/>
    <mergeCell ref="AH76:AI76"/>
    <mergeCell ref="AR68:AS68"/>
    <mergeCell ref="AT68:AV68"/>
    <mergeCell ref="AY68:AZ68"/>
    <mergeCell ref="D69:G70"/>
    <mergeCell ref="AC69:AE69"/>
    <mergeCell ref="AH69:AX70"/>
    <mergeCell ref="AN67:AO67"/>
    <mergeCell ref="D68:G68"/>
    <mergeCell ref="O68:Q68"/>
    <mergeCell ref="R68:T68"/>
    <mergeCell ref="U68:W68"/>
    <mergeCell ref="X68:Y68"/>
    <mergeCell ref="Z68:AB68"/>
    <mergeCell ref="AC68:AD68"/>
    <mergeCell ref="AH68:AI68"/>
    <mergeCell ref="AO68:AQ68"/>
    <mergeCell ref="D65:G65"/>
    <mergeCell ref="AH65:AI65"/>
    <mergeCell ref="D66:G66"/>
    <mergeCell ref="I66:K66"/>
    <mergeCell ref="M66:O67"/>
    <mergeCell ref="P66:Q67"/>
    <mergeCell ref="AH66:AJ66"/>
    <mergeCell ref="D67:G67"/>
    <mergeCell ref="I67:K67"/>
    <mergeCell ref="AH67:AJ67"/>
    <mergeCell ref="D59:G59"/>
    <mergeCell ref="K59:R59"/>
    <mergeCell ref="L60:M60"/>
    <mergeCell ref="D63:G63"/>
    <mergeCell ref="AH63:AX63"/>
    <mergeCell ref="D64:G64"/>
    <mergeCell ref="AH64:AX64"/>
    <mergeCell ref="C48:C49"/>
    <mergeCell ref="D48:G49"/>
    <mergeCell ref="H48:H49"/>
    <mergeCell ref="AH48:AX49"/>
    <mergeCell ref="A53:AE53"/>
    <mergeCell ref="C57:AD57"/>
    <mergeCell ref="AC47:AD47"/>
    <mergeCell ref="AH47:AI47"/>
    <mergeCell ref="AO47:AQ47"/>
    <mergeCell ref="AR47:AS47"/>
    <mergeCell ref="AT47:AV47"/>
    <mergeCell ref="AY47:AZ47"/>
    <mergeCell ref="C47:H47"/>
    <mergeCell ref="O47:Q47"/>
    <mergeCell ref="R47:T47"/>
    <mergeCell ref="U47:W47"/>
    <mergeCell ref="X47:Y47"/>
    <mergeCell ref="Z47:AB47"/>
    <mergeCell ref="D44:G44"/>
    <mergeCell ref="AH44:AX44"/>
    <mergeCell ref="D45:G45"/>
    <mergeCell ref="AC45:AE45"/>
    <mergeCell ref="AH45:AX45"/>
    <mergeCell ref="D46:G46"/>
    <mergeCell ref="AH46:AI46"/>
    <mergeCell ref="C38:C39"/>
    <mergeCell ref="D38:G39"/>
    <mergeCell ref="H38:H39"/>
    <mergeCell ref="AH38:AX39"/>
    <mergeCell ref="D43:G43"/>
    <mergeCell ref="N43:Q43"/>
    <mergeCell ref="AH43:AJ43"/>
    <mergeCell ref="AN43:AO43"/>
    <mergeCell ref="AC37:AD37"/>
    <mergeCell ref="AH37:AI37"/>
    <mergeCell ref="AO37:AQ37"/>
    <mergeCell ref="AR37:AS37"/>
    <mergeCell ref="AT37:AV37"/>
    <mergeCell ref="AY37:AZ37"/>
    <mergeCell ref="C37:H37"/>
    <mergeCell ref="O37:Q37"/>
    <mergeCell ref="R37:T37"/>
    <mergeCell ref="U37:W37"/>
    <mergeCell ref="X37:Y37"/>
    <mergeCell ref="Z37:AB37"/>
    <mergeCell ref="D34:G34"/>
    <mergeCell ref="AH34:AX34"/>
    <mergeCell ref="D35:G35"/>
    <mergeCell ref="AC35:AE35"/>
    <mergeCell ref="AH35:AX35"/>
    <mergeCell ref="D36:G36"/>
    <mergeCell ref="AH36:AI36"/>
    <mergeCell ref="C28:C29"/>
    <mergeCell ref="D28:G29"/>
    <mergeCell ref="H28:H29"/>
    <mergeCell ref="AH28:AX29"/>
    <mergeCell ref="D33:G33"/>
    <mergeCell ref="N33:Q33"/>
    <mergeCell ref="AH33:AJ33"/>
    <mergeCell ref="AN33:AO33"/>
    <mergeCell ref="AC27:AD27"/>
    <mergeCell ref="AH27:AI27"/>
    <mergeCell ref="AO27:AQ27"/>
    <mergeCell ref="AR27:AS27"/>
    <mergeCell ref="AT27:AV27"/>
    <mergeCell ref="AY27:AZ27"/>
    <mergeCell ref="C27:H27"/>
    <mergeCell ref="O27:Q27"/>
    <mergeCell ref="R27:T27"/>
    <mergeCell ref="U27:W27"/>
    <mergeCell ref="X27:Y27"/>
    <mergeCell ref="Z27:AB27"/>
    <mergeCell ref="D24:G24"/>
    <mergeCell ref="AH24:AX24"/>
    <mergeCell ref="D25:G25"/>
    <mergeCell ref="AC25:AE25"/>
    <mergeCell ref="AH25:AX25"/>
    <mergeCell ref="D26:G26"/>
    <mergeCell ref="AH26:AI26"/>
    <mergeCell ref="AY17:AZ17"/>
    <mergeCell ref="C18:C19"/>
    <mergeCell ref="D18:G19"/>
    <mergeCell ref="H18:H19"/>
    <mergeCell ref="AH18:AX19"/>
    <mergeCell ref="D23:G23"/>
    <mergeCell ref="N23:Q23"/>
    <mergeCell ref="AH23:AJ23"/>
    <mergeCell ref="AN23:AO23"/>
    <mergeCell ref="Z17:AB17"/>
    <mergeCell ref="AC17:AD17"/>
    <mergeCell ref="AH17:AI17"/>
    <mergeCell ref="AO17:AQ17"/>
    <mergeCell ref="AR17:AS17"/>
    <mergeCell ref="AT17:AV17"/>
    <mergeCell ref="D15:G15"/>
    <mergeCell ref="AC15:AE15"/>
    <mergeCell ref="AH15:AX15"/>
    <mergeCell ref="D16:G16"/>
    <mergeCell ref="AH16:AI16"/>
    <mergeCell ref="C17:H17"/>
    <mergeCell ref="O17:Q17"/>
    <mergeCell ref="R17:T17"/>
    <mergeCell ref="U17:W17"/>
    <mergeCell ref="X17:Y17"/>
    <mergeCell ref="L9:M9"/>
    <mergeCell ref="D13:G13"/>
    <mergeCell ref="N13:Q13"/>
    <mergeCell ref="AH13:AJ13"/>
    <mergeCell ref="AN13:AO13"/>
    <mergeCell ref="D14:G14"/>
    <mergeCell ref="AH14:AX14"/>
    <mergeCell ref="A1:AE1"/>
    <mergeCell ref="AB2:AD2"/>
    <mergeCell ref="A4:AE4"/>
    <mergeCell ref="G6:Y6"/>
    <mergeCell ref="D8:G8"/>
    <mergeCell ref="K8:R8"/>
  </mergeCells>
  <phoneticPr fontId="2"/>
  <dataValidations count="2">
    <dataValidation type="textLength" imeMode="disabled" operator="equal" allowBlank="1" showInputMessage="1" showErrorMessage="1" error="2桁の数字を入力ください。" prompt="2桁の数字を入力ください。" sqref="AQ13 AS13 AU13 AK16 AM16 AO16 AQ23 AS23 AU23 AK26 AM26 AO26 AK36 AM36 AO36 AK46 AM46 AO46 AQ33 AS33 AU33 AQ43 AS43 AU43 AK65 AM65 AO65 AK76 AM76 AO76 AK87 AM87 AO87 AK98 AM98 AO98" xr:uid="{72724EB6-781E-4C4C-977F-48A3A0A0F301}">
      <formula1>2</formula1>
    </dataValidation>
    <dataValidation imeMode="fullKatakana" allowBlank="1" showInputMessage="1" showErrorMessage="1" sqref="AH14:AX14 AH24:AX24 AH34:AX34 AH44:AX44 AH63:AX63 AH74:AX74 AH85:AX85 AH96:AX96" xr:uid="{C14BE9B6-0FAD-4F2E-A164-E8FBD1477B45}"/>
  </dataValidations>
  <pageMargins left="0.59055118110236227" right="0" top="0.59055118110236227" bottom="0.39370078740157483" header="0.51181102362204722" footer="0.51181102362204722"/>
  <pageSetup paperSize="9" scale="95" orientation="portrait" horizontalDpi="300" verticalDpi="300" r:id="rId1"/>
  <headerFooter alignWithMargins="0"/>
  <rowBreaks count="1" manualBreakCount="1">
    <brk id="52" max="30"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8BD3E-E8CC-4050-B251-FCA9FF0B0890}">
  <sheetPr>
    <tabColor rgb="FFFFFF00"/>
  </sheetPr>
  <dimension ref="A1:AD53"/>
  <sheetViews>
    <sheetView view="pageBreakPreview" topLeftCell="A2" zoomScale="110" zoomScaleNormal="100" zoomScaleSheetLayoutView="110" workbookViewId="0">
      <selection activeCell="P14" sqref="P14"/>
    </sheetView>
  </sheetViews>
  <sheetFormatPr defaultColWidth="9" defaultRowHeight="20.149999999999999" customHeight="1" x14ac:dyDescent="0.2"/>
  <cols>
    <col min="1" max="3" width="3.6328125" style="114" customWidth="1"/>
    <col min="4" max="4" width="24.6328125" style="114" customWidth="1"/>
    <col min="5" max="5" width="13.6328125" style="114" customWidth="1"/>
    <col min="6" max="6" width="3.6328125" style="114" customWidth="1"/>
    <col min="7" max="7" width="6.08984375" style="114" customWidth="1"/>
    <col min="8" max="10" width="9.08984375" style="114" customWidth="1"/>
    <col min="11" max="11" width="5.6328125" style="114" customWidth="1"/>
    <col min="12" max="12" width="4.08984375" style="114" customWidth="1"/>
    <col min="13" max="13" width="3.6328125" style="114" customWidth="1"/>
    <col min="14" max="14" width="1.453125" style="114" customWidth="1"/>
    <col min="15" max="16" width="9" style="114"/>
    <col min="17" max="17" width="0.453125" style="114" customWidth="1"/>
    <col min="18" max="16384" width="9" style="114"/>
  </cols>
  <sheetData>
    <row r="1" spans="1:13" ht="16" customHeight="1" x14ac:dyDescent="0.2">
      <c r="A1" s="699" t="s">
        <v>36</v>
      </c>
      <c r="B1" s="699"/>
      <c r="C1" s="699"/>
      <c r="D1" s="699"/>
      <c r="E1" s="699"/>
      <c r="F1" s="699"/>
      <c r="G1" s="699"/>
      <c r="H1" s="699"/>
      <c r="I1" s="699"/>
      <c r="J1" s="699"/>
      <c r="K1" s="699"/>
      <c r="L1" s="699"/>
      <c r="M1" s="699"/>
    </row>
    <row r="2" spans="1:13" ht="25" customHeight="1" x14ac:dyDescent="0.2">
      <c r="A2" s="647" t="s">
        <v>4703</v>
      </c>
      <c r="B2" s="647"/>
      <c r="C2" s="647"/>
      <c r="D2" s="647"/>
      <c r="E2" s="647"/>
      <c r="F2" s="647"/>
      <c r="G2" s="647"/>
      <c r="H2" s="647"/>
      <c r="I2" s="647"/>
      <c r="J2" s="647"/>
      <c r="K2" s="647"/>
      <c r="L2" s="647"/>
      <c r="M2" s="647"/>
    </row>
    <row r="3" spans="1:13" ht="25" customHeight="1" x14ac:dyDescent="0.2">
      <c r="A3" s="647" t="s">
        <v>111</v>
      </c>
      <c r="B3" s="647"/>
      <c r="C3" s="647"/>
      <c r="D3" s="647"/>
      <c r="E3" s="647"/>
      <c r="F3" s="647"/>
      <c r="G3" s="647"/>
      <c r="H3" s="647"/>
      <c r="I3" s="647"/>
      <c r="J3" s="647"/>
      <c r="K3" s="647"/>
      <c r="L3" s="647"/>
      <c r="M3" s="647"/>
    </row>
    <row r="5" spans="1:13" ht="20.149999999999999" customHeight="1" x14ac:dyDescent="0.2">
      <c r="B5" s="820" t="s">
        <v>134</v>
      </c>
      <c r="C5" s="821"/>
      <c r="D5" s="822"/>
      <c r="E5" s="826" t="s">
        <v>130</v>
      </c>
      <c r="F5" s="747" t="s">
        <v>110</v>
      </c>
      <c r="G5" s="749"/>
      <c r="H5" s="749"/>
      <c r="I5" s="749"/>
      <c r="J5" s="749"/>
      <c r="K5" s="749"/>
      <c r="L5" s="748"/>
    </row>
    <row r="6" spans="1:13" ht="20.149999999999999" customHeight="1" x14ac:dyDescent="0.2">
      <c r="B6" s="823"/>
      <c r="C6" s="824"/>
      <c r="D6" s="825"/>
      <c r="E6" s="826"/>
      <c r="F6" s="747" t="s">
        <v>109</v>
      </c>
      <c r="G6" s="748"/>
      <c r="H6" s="245" t="s">
        <v>108</v>
      </c>
      <c r="I6" s="245" t="s">
        <v>107</v>
      </c>
      <c r="J6" s="245" t="s">
        <v>106</v>
      </c>
      <c r="K6" s="826" t="s">
        <v>131</v>
      </c>
      <c r="L6" s="826"/>
    </row>
    <row r="7" spans="1:13" ht="15" customHeight="1" x14ac:dyDescent="0.2">
      <c r="B7" s="833" t="s">
        <v>105</v>
      </c>
      <c r="C7" s="834"/>
      <c r="D7" s="835"/>
      <c r="E7" s="836"/>
      <c r="F7" s="848"/>
      <c r="G7" s="849"/>
      <c r="H7" s="827"/>
      <c r="I7" s="854"/>
      <c r="J7" s="827"/>
      <c r="K7" s="827"/>
      <c r="L7" s="827"/>
    </row>
    <row r="8" spans="1:13" ht="20.149999999999999" customHeight="1" x14ac:dyDescent="0.2">
      <c r="B8" s="828" t="str">
        <f>IF(添4!B23="","",添4!B23)</f>
        <v/>
      </c>
      <c r="C8" s="746"/>
      <c r="D8" s="829"/>
      <c r="E8" s="837"/>
      <c r="F8" s="850"/>
      <c r="G8" s="851"/>
      <c r="H8" s="827"/>
      <c r="I8" s="854"/>
      <c r="J8" s="827"/>
      <c r="K8" s="827"/>
      <c r="L8" s="827"/>
    </row>
    <row r="9" spans="1:13" ht="15" customHeight="1" x14ac:dyDescent="0.2">
      <c r="B9" s="828" t="s">
        <v>104</v>
      </c>
      <c r="C9" s="746"/>
      <c r="D9" s="829"/>
      <c r="E9" s="837"/>
      <c r="F9" s="850"/>
      <c r="G9" s="851"/>
      <c r="H9" s="827"/>
      <c r="I9" s="854"/>
      <c r="J9" s="827"/>
      <c r="K9" s="827"/>
      <c r="L9" s="827"/>
    </row>
    <row r="10" spans="1:13" ht="19.5" customHeight="1" x14ac:dyDescent="0.2">
      <c r="B10" s="830"/>
      <c r="C10" s="831"/>
      <c r="D10" s="832"/>
      <c r="E10" s="838"/>
      <c r="F10" s="852"/>
      <c r="G10" s="853"/>
      <c r="H10" s="827"/>
      <c r="I10" s="854"/>
      <c r="J10" s="827"/>
      <c r="K10" s="827"/>
      <c r="L10" s="827"/>
    </row>
    <row r="11" spans="1:13" ht="15" customHeight="1" x14ac:dyDescent="0.2">
      <c r="B11" s="833" t="s">
        <v>105</v>
      </c>
      <c r="C11" s="834"/>
      <c r="D11" s="835"/>
      <c r="E11" s="836"/>
      <c r="F11" s="839"/>
      <c r="G11" s="840"/>
      <c r="H11" s="875"/>
      <c r="I11" s="875"/>
      <c r="J11" s="845"/>
      <c r="K11" s="855"/>
      <c r="L11" s="856"/>
    </row>
    <row r="12" spans="1:13" ht="20.149999999999999" customHeight="1" x14ac:dyDescent="0.2">
      <c r="B12" s="828" t="str">
        <f>IF(添4!B24="","",添4!B24)</f>
        <v/>
      </c>
      <c r="C12" s="746"/>
      <c r="D12" s="829"/>
      <c r="E12" s="837"/>
      <c r="F12" s="841"/>
      <c r="G12" s="842"/>
      <c r="H12" s="875"/>
      <c r="I12" s="875"/>
      <c r="J12" s="846"/>
      <c r="K12" s="857"/>
      <c r="L12" s="858"/>
    </row>
    <row r="13" spans="1:13" ht="15" customHeight="1" x14ac:dyDescent="0.2">
      <c r="B13" s="828" t="s">
        <v>104</v>
      </c>
      <c r="C13" s="746"/>
      <c r="D13" s="829"/>
      <c r="E13" s="837"/>
      <c r="F13" s="841"/>
      <c r="G13" s="842"/>
      <c r="H13" s="875"/>
      <c r="I13" s="875"/>
      <c r="J13" s="846"/>
      <c r="K13" s="857"/>
      <c r="L13" s="858"/>
    </row>
    <row r="14" spans="1:13" ht="20.149999999999999" customHeight="1" x14ac:dyDescent="0.2">
      <c r="B14" s="861"/>
      <c r="C14" s="862"/>
      <c r="D14" s="863"/>
      <c r="E14" s="838"/>
      <c r="F14" s="843"/>
      <c r="G14" s="844"/>
      <c r="H14" s="875"/>
      <c r="I14" s="875"/>
      <c r="J14" s="847"/>
      <c r="K14" s="859"/>
      <c r="L14" s="860"/>
    </row>
    <row r="15" spans="1:13" ht="15" customHeight="1" x14ac:dyDescent="0.2">
      <c r="B15" s="833" t="s">
        <v>105</v>
      </c>
      <c r="C15" s="834"/>
      <c r="D15" s="835"/>
      <c r="E15" s="864"/>
      <c r="F15" s="866"/>
      <c r="G15" s="867"/>
      <c r="H15" s="872"/>
      <c r="I15" s="873"/>
      <c r="J15" s="872"/>
      <c r="K15" s="872"/>
      <c r="L15" s="872"/>
    </row>
    <row r="16" spans="1:13" ht="20.149999999999999" customHeight="1" x14ac:dyDescent="0.2">
      <c r="B16" s="828" t="str">
        <f>IF(添4!B25="","",添4!B25)</f>
        <v/>
      </c>
      <c r="C16" s="746"/>
      <c r="D16" s="829"/>
      <c r="E16" s="864"/>
      <c r="F16" s="868"/>
      <c r="G16" s="869"/>
      <c r="H16" s="872"/>
      <c r="I16" s="873"/>
      <c r="J16" s="872"/>
      <c r="K16" s="872"/>
      <c r="L16" s="872"/>
    </row>
    <row r="17" spans="2:30" ht="15" customHeight="1" x14ac:dyDescent="0.2">
      <c r="B17" s="828" t="s">
        <v>104</v>
      </c>
      <c r="C17" s="746"/>
      <c r="D17" s="829"/>
      <c r="E17" s="864"/>
      <c r="F17" s="868"/>
      <c r="G17" s="869"/>
      <c r="H17" s="872"/>
      <c r="I17" s="873"/>
      <c r="J17" s="872"/>
      <c r="K17" s="872"/>
      <c r="L17" s="872"/>
    </row>
    <row r="18" spans="2:30" ht="20.149999999999999" customHeight="1" x14ac:dyDescent="0.2">
      <c r="B18" s="874"/>
      <c r="C18" s="831"/>
      <c r="D18" s="832"/>
      <c r="E18" s="865"/>
      <c r="F18" s="870"/>
      <c r="G18" s="871"/>
      <c r="H18" s="872"/>
      <c r="I18" s="873"/>
      <c r="J18" s="872"/>
      <c r="K18" s="872"/>
      <c r="L18" s="872"/>
    </row>
    <row r="19" spans="2:30" ht="15" customHeight="1" x14ac:dyDescent="0.2">
      <c r="B19" s="833" t="s">
        <v>105</v>
      </c>
      <c r="C19" s="834"/>
      <c r="D19" s="835"/>
      <c r="E19" s="864"/>
      <c r="F19" s="866"/>
      <c r="G19" s="867"/>
      <c r="H19" s="872"/>
      <c r="I19" s="873"/>
      <c r="J19" s="872"/>
      <c r="K19" s="872"/>
      <c r="L19" s="872"/>
    </row>
    <row r="20" spans="2:30" ht="20.149999999999999" customHeight="1" x14ac:dyDescent="0.2">
      <c r="B20" s="828" t="str">
        <f>IF(添4!B26="","",添4!B26)</f>
        <v/>
      </c>
      <c r="C20" s="746"/>
      <c r="D20" s="829"/>
      <c r="E20" s="864"/>
      <c r="F20" s="868"/>
      <c r="G20" s="869"/>
      <c r="H20" s="872"/>
      <c r="I20" s="873"/>
      <c r="J20" s="872"/>
      <c r="K20" s="872"/>
      <c r="L20" s="872"/>
    </row>
    <row r="21" spans="2:30" ht="15" customHeight="1" x14ac:dyDescent="0.2">
      <c r="B21" s="828" t="s">
        <v>104</v>
      </c>
      <c r="C21" s="746"/>
      <c r="D21" s="829"/>
      <c r="E21" s="864"/>
      <c r="F21" s="868"/>
      <c r="G21" s="869"/>
      <c r="H21" s="872"/>
      <c r="I21" s="873"/>
      <c r="J21" s="872"/>
      <c r="K21" s="872"/>
      <c r="L21" s="872"/>
    </row>
    <row r="22" spans="2:30" ht="20.149999999999999" customHeight="1" x14ac:dyDescent="0.2">
      <c r="B22" s="874"/>
      <c r="C22" s="831"/>
      <c r="D22" s="832"/>
      <c r="E22" s="865"/>
      <c r="F22" s="870"/>
      <c r="G22" s="871"/>
      <c r="H22" s="872"/>
      <c r="I22" s="873"/>
      <c r="J22" s="872"/>
      <c r="K22" s="872"/>
      <c r="L22" s="872"/>
    </row>
    <row r="23" spans="2:30" ht="15" customHeight="1" x14ac:dyDescent="0.2">
      <c r="B23" s="833" t="s">
        <v>105</v>
      </c>
      <c r="C23" s="834"/>
      <c r="D23" s="835"/>
      <c r="E23" s="864"/>
      <c r="F23" s="866"/>
      <c r="G23" s="867"/>
      <c r="H23" s="872"/>
      <c r="I23" s="873"/>
      <c r="J23" s="872"/>
      <c r="K23" s="872"/>
      <c r="L23" s="872"/>
    </row>
    <row r="24" spans="2:30" ht="20.149999999999999" customHeight="1" x14ac:dyDescent="0.2">
      <c r="B24" s="828"/>
      <c r="C24" s="746"/>
      <c r="D24" s="829"/>
      <c r="E24" s="864"/>
      <c r="F24" s="868"/>
      <c r="G24" s="869"/>
      <c r="H24" s="872"/>
      <c r="I24" s="873"/>
      <c r="J24" s="872"/>
      <c r="K24" s="872"/>
      <c r="L24" s="872"/>
    </row>
    <row r="25" spans="2:30" ht="15" customHeight="1" x14ac:dyDescent="0.2">
      <c r="B25" s="828" t="s">
        <v>104</v>
      </c>
      <c r="C25" s="746"/>
      <c r="D25" s="829"/>
      <c r="E25" s="864"/>
      <c r="F25" s="868"/>
      <c r="G25" s="869"/>
      <c r="H25" s="872"/>
      <c r="I25" s="873"/>
      <c r="J25" s="872"/>
      <c r="K25" s="872"/>
      <c r="L25" s="872"/>
    </row>
    <row r="26" spans="2:30" ht="20.149999999999999" customHeight="1" x14ac:dyDescent="0.2">
      <c r="B26" s="828"/>
      <c r="C26" s="746"/>
      <c r="D26" s="829"/>
      <c r="E26" s="864"/>
      <c r="F26" s="868"/>
      <c r="G26" s="869"/>
      <c r="H26" s="876"/>
      <c r="I26" s="877"/>
      <c r="J26" s="876"/>
      <c r="K26" s="876"/>
      <c r="L26" s="876"/>
    </row>
    <row r="27" spans="2:30" ht="20.149999999999999" customHeight="1" x14ac:dyDescent="0.2">
      <c r="B27" s="820"/>
      <c r="C27" s="821"/>
      <c r="D27" s="821"/>
      <c r="E27" s="821"/>
      <c r="F27" s="821"/>
      <c r="G27" s="821"/>
      <c r="H27" s="821"/>
      <c r="I27" s="821"/>
      <c r="J27" s="821"/>
      <c r="K27" s="821"/>
      <c r="L27" s="822"/>
    </row>
    <row r="28" spans="2:30" ht="20.149999999999999" customHeight="1" thickBot="1" x14ac:dyDescent="0.25">
      <c r="B28" s="828" t="s">
        <v>103</v>
      </c>
      <c r="C28" s="746"/>
      <c r="D28" s="746"/>
      <c r="E28" s="746"/>
      <c r="F28" s="746"/>
      <c r="G28" s="746"/>
      <c r="H28" s="746"/>
      <c r="I28" s="746"/>
      <c r="J28" s="746"/>
      <c r="K28" s="746"/>
      <c r="L28" s="244"/>
    </row>
    <row r="29" spans="2:30" ht="20.149999999999999" customHeight="1" thickBot="1" x14ac:dyDescent="0.25">
      <c r="B29" s="414"/>
      <c r="D29" s="262" t="str">
        <f>IF(S29="","　　　　年　　月　　日",S29)</f>
        <v>　　　　年　　月　　日</v>
      </c>
      <c r="E29" s="262"/>
      <c r="F29" s="262"/>
      <c r="G29" s="262"/>
      <c r="H29" s="262"/>
      <c r="I29" s="262"/>
      <c r="L29" s="115"/>
      <c r="O29" s="117" t="s">
        <v>4688</v>
      </c>
      <c r="P29" s="122"/>
      <c r="Q29" s="122"/>
      <c r="R29" s="407"/>
      <c r="S29" s="696"/>
      <c r="T29" s="819"/>
      <c r="U29" s="134" t="s">
        <v>386</v>
      </c>
      <c r="V29" s="413"/>
      <c r="W29" s="413"/>
      <c r="Y29" s="122"/>
      <c r="Z29" s="122"/>
      <c r="AA29" s="122"/>
      <c r="AB29" s="122"/>
      <c r="AC29" s="122"/>
      <c r="AD29" s="122"/>
    </row>
    <row r="30" spans="2:30" ht="20.149999999999999" customHeight="1" x14ac:dyDescent="0.2">
      <c r="B30" s="878"/>
      <c r="C30" s="742"/>
      <c r="D30" s="742"/>
      <c r="E30" s="742"/>
      <c r="F30" s="742"/>
      <c r="G30" s="742"/>
      <c r="H30" s="742"/>
      <c r="I30" s="742"/>
      <c r="J30" s="742"/>
      <c r="K30" s="742"/>
      <c r="L30" s="879"/>
    </row>
    <row r="31" spans="2:30" ht="30" customHeight="1" x14ac:dyDescent="0.2">
      <c r="B31" s="878"/>
      <c r="C31" s="742"/>
      <c r="D31" s="742"/>
      <c r="E31" s="699" t="s">
        <v>2</v>
      </c>
      <c r="F31" s="699"/>
      <c r="G31" s="699"/>
      <c r="H31" s="880" t="str">
        <f>IF(添4!G16="","",添4!G16)</f>
        <v/>
      </c>
      <c r="I31" s="880"/>
      <c r="J31" s="880"/>
      <c r="K31" s="880"/>
      <c r="L31" s="115"/>
      <c r="O31" s="117" t="s">
        <v>2</v>
      </c>
      <c r="P31" s="122"/>
      <c r="Q31" s="144" t="s">
        <v>545</v>
      </c>
      <c r="R31" s="122"/>
    </row>
    <row r="32" spans="2:30" ht="30" customHeight="1" x14ac:dyDescent="0.2">
      <c r="B32" s="878"/>
      <c r="C32" s="742"/>
      <c r="D32" s="742"/>
      <c r="E32" s="699" t="s">
        <v>128</v>
      </c>
      <c r="F32" s="699"/>
      <c r="G32" s="699"/>
      <c r="H32" s="880" t="str">
        <f>IF(添4!G17="","",添4!G17)</f>
        <v/>
      </c>
      <c r="I32" s="880"/>
      <c r="J32" s="880"/>
      <c r="K32" s="880"/>
      <c r="L32" s="115"/>
      <c r="O32" s="117" t="s">
        <v>3</v>
      </c>
      <c r="P32" s="122"/>
      <c r="Q32" s="144" t="s">
        <v>545</v>
      </c>
      <c r="R32" s="122"/>
    </row>
    <row r="33" spans="1:13" ht="20.149999999999999" customHeight="1" x14ac:dyDescent="0.2">
      <c r="B33" s="823"/>
      <c r="C33" s="824"/>
      <c r="D33" s="824"/>
      <c r="E33" s="824"/>
      <c r="F33" s="824"/>
      <c r="G33" s="824"/>
      <c r="H33" s="824"/>
      <c r="I33" s="824"/>
      <c r="J33" s="824"/>
      <c r="K33" s="824"/>
      <c r="L33" s="825"/>
    </row>
    <row r="35" spans="1:13" ht="20.149999999999999" customHeight="1" x14ac:dyDescent="0.2">
      <c r="A35" s="742" t="s">
        <v>102</v>
      </c>
      <c r="B35" s="742"/>
      <c r="C35" s="742"/>
    </row>
    <row r="36" spans="1:13" ht="18" customHeight="1" x14ac:dyDescent="0.2">
      <c r="B36" s="118" t="s">
        <v>151</v>
      </c>
      <c r="C36" s="881" t="s">
        <v>101</v>
      </c>
      <c r="D36" s="881"/>
      <c r="E36" s="881"/>
      <c r="F36" s="881"/>
      <c r="G36" s="881"/>
      <c r="H36" s="881"/>
      <c r="I36" s="881"/>
      <c r="J36" s="881"/>
      <c r="K36" s="881"/>
      <c r="L36" s="881"/>
      <c r="M36" s="881"/>
    </row>
    <row r="37" spans="1:13" ht="30" customHeight="1" x14ac:dyDescent="0.2">
      <c r="B37" s="119" t="s">
        <v>153</v>
      </c>
      <c r="C37" s="882" t="s">
        <v>132</v>
      </c>
      <c r="D37" s="882"/>
      <c r="E37" s="882"/>
      <c r="F37" s="882"/>
      <c r="G37" s="882"/>
      <c r="H37" s="882"/>
      <c r="I37" s="882"/>
      <c r="J37" s="882"/>
      <c r="K37" s="882"/>
      <c r="L37" s="882"/>
    </row>
    <row r="38" spans="1:13" ht="18" customHeight="1" x14ac:dyDescent="0.2">
      <c r="C38" s="116" t="s">
        <v>100</v>
      </c>
      <c r="D38" s="746" t="s">
        <v>99</v>
      </c>
      <c r="E38" s="746"/>
      <c r="F38" s="746"/>
      <c r="G38" s="746"/>
      <c r="H38" s="746"/>
      <c r="I38" s="746"/>
      <c r="J38" s="746"/>
      <c r="K38" s="746"/>
      <c r="L38" s="746"/>
    </row>
    <row r="39" spans="1:13" ht="30" customHeight="1" x14ac:dyDescent="0.2">
      <c r="C39" s="120" t="s">
        <v>98</v>
      </c>
      <c r="D39" s="743" t="s">
        <v>133</v>
      </c>
      <c r="E39" s="743"/>
      <c r="F39" s="743"/>
      <c r="G39" s="743"/>
      <c r="H39" s="743"/>
      <c r="I39" s="743"/>
      <c r="J39" s="743"/>
      <c r="K39" s="743"/>
      <c r="L39" s="743"/>
    </row>
    <row r="40" spans="1:13" ht="19.5" customHeight="1" x14ac:dyDescent="0.2">
      <c r="C40" s="120"/>
      <c r="D40" s="243"/>
      <c r="E40" s="243"/>
      <c r="F40" s="243"/>
      <c r="G40" s="243"/>
      <c r="H40" s="243"/>
      <c r="I40" s="243"/>
      <c r="J40" s="243"/>
      <c r="K40" s="243"/>
      <c r="L40" s="243"/>
    </row>
    <row r="41" spans="1:13" ht="19.5" customHeight="1" x14ac:dyDescent="0.2">
      <c r="C41" s="120"/>
      <c r="D41" s="243"/>
      <c r="E41" s="243"/>
      <c r="F41" s="243"/>
      <c r="G41" s="243"/>
      <c r="H41" s="243"/>
      <c r="I41" s="243"/>
      <c r="J41" s="243"/>
      <c r="K41" s="243"/>
      <c r="L41" s="243"/>
    </row>
    <row r="42" spans="1:13" ht="19.5" customHeight="1" x14ac:dyDescent="0.2">
      <c r="C42" s="120"/>
      <c r="D42" s="243"/>
      <c r="E42" s="243"/>
      <c r="F42" s="243"/>
      <c r="G42" s="243"/>
      <c r="H42" s="243"/>
      <c r="I42" s="243"/>
      <c r="J42" s="243"/>
      <c r="K42" s="243"/>
      <c r="L42" s="243"/>
    </row>
    <row r="43" spans="1:13" ht="19.5" customHeight="1" x14ac:dyDescent="0.2">
      <c r="C43" s="120"/>
      <c r="D43" s="243"/>
      <c r="E43" s="243"/>
      <c r="F43" s="243"/>
      <c r="G43" s="243"/>
      <c r="H43" s="243"/>
      <c r="I43" s="243"/>
      <c r="J43" s="243"/>
      <c r="K43" s="243"/>
      <c r="L43" s="243"/>
    </row>
    <row r="44" spans="1:13" ht="19.5" customHeight="1" x14ac:dyDescent="0.2">
      <c r="C44" s="120"/>
      <c r="D44" s="243"/>
      <c r="E44" s="243"/>
      <c r="F44" s="243"/>
      <c r="G44" s="243"/>
      <c r="H44" s="243"/>
      <c r="I44" s="243"/>
      <c r="J44" s="243"/>
      <c r="K44" s="243"/>
      <c r="L44" s="243"/>
    </row>
    <row r="45" spans="1:13" ht="19.5" customHeight="1" x14ac:dyDescent="0.2">
      <c r="C45" s="120"/>
      <c r="D45" s="243"/>
      <c r="E45" s="243"/>
      <c r="F45" s="243"/>
      <c r="G45" s="243"/>
      <c r="H45" s="243"/>
      <c r="I45" s="243"/>
      <c r="J45" s="243"/>
      <c r="K45" s="243"/>
      <c r="L45" s="243"/>
    </row>
    <row r="46" spans="1:13" ht="19.5" customHeight="1" x14ac:dyDescent="0.2">
      <c r="C46" s="120"/>
      <c r="D46" s="243"/>
      <c r="E46" s="243"/>
      <c r="F46" s="243"/>
      <c r="G46" s="243"/>
      <c r="H46" s="243"/>
      <c r="I46" s="243"/>
      <c r="J46" s="243"/>
      <c r="K46" s="243"/>
      <c r="L46" s="243"/>
    </row>
    <row r="47" spans="1:13" ht="19.5" customHeight="1" x14ac:dyDescent="0.2">
      <c r="C47" s="120"/>
      <c r="D47" s="243"/>
      <c r="E47" s="243"/>
      <c r="F47" s="243"/>
      <c r="G47" s="243"/>
      <c r="H47" s="243"/>
      <c r="I47" s="243"/>
      <c r="J47" s="243"/>
      <c r="K47" s="243"/>
      <c r="L47" s="243"/>
    </row>
    <row r="48" spans="1:13" ht="20.149999999999999" customHeight="1" x14ac:dyDescent="0.2">
      <c r="C48" s="121"/>
    </row>
    <row r="49" spans="3:3" ht="20.149999999999999" customHeight="1" x14ac:dyDescent="0.2">
      <c r="C49" s="121"/>
    </row>
    <row r="50" spans="3:3" ht="20.149999999999999" customHeight="1" x14ac:dyDescent="0.2">
      <c r="C50" s="121"/>
    </row>
    <row r="51" spans="3:3" ht="20.149999999999999" customHeight="1" x14ac:dyDescent="0.2">
      <c r="C51" s="121"/>
    </row>
    <row r="52" spans="3:3" ht="20.149999999999999" customHeight="1" x14ac:dyDescent="0.2">
      <c r="C52" s="121"/>
    </row>
    <row r="53" spans="3:3" ht="20.149999999999999" customHeight="1" x14ac:dyDescent="0.2">
      <c r="C53" s="121"/>
    </row>
  </sheetData>
  <mergeCells count="74">
    <mergeCell ref="B27:L27"/>
    <mergeCell ref="D39:L39"/>
    <mergeCell ref="B30:L30"/>
    <mergeCell ref="B31:D31"/>
    <mergeCell ref="E31:G31"/>
    <mergeCell ref="H31:K31"/>
    <mergeCell ref="B32:D32"/>
    <mergeCell ref="E32:G32"/>
    <mergeCell ref="H32:K32"/>
    <mergeCell ref="B33:L33"/>
    <mergeCell ref="A35:C35"/>
    <mergeCell ref="C36:M36"/>
    <mergeCell ref="C37:L37"/>
    <mergeCell ref="D38:L38"/>
    <mergeCell ref="J19:J22"/>
    <mergeCell ref="B28:K28"/>
    <mergeCell ref="K19:L22"/>
    <mergeCell ref="B20:D20"/>
    <mergeCell ref="B21:D21"/>
    <mergeCell ref="B22:D22"/>
    <mergeCell ref="B23:D23"/>
    <mergeCell ref="E23:E26"/>
    <mergeCell ref="F23:G26"/>
    <mergeCell ref="H23:H26"/>
    <mergeCell ref="I23:I26"/>
    <mergeCell ref="J23:J26"/>
    <mergeCell ref="K23:L26"/>
    <mergeCell ref="B24:D24"/>
    <mergeCell ref="B25:D25"/>
    <mergeCell ref="B26:D26"/>
    <mergeCell ref="B19:D19"/>
    <mergeCell ref="E19:E22"/>
    <mergeCell ref="F19:G22"/>
    <mergeCell ref="H19:H22"/>
    <mergeCell ref="I19:I22"/>
    <mergeCell ref="K11:L14"/>
    <mergeCell ref="B12:D12"/>
    <mergeCell ref="B13:D13"/>
    <mergeCell ref="B14:D14"/>
    <mergeCell ref="B15:D15"/>
    <mergeCell ref="E15:E18"/>
    <mergeCell ref="F15:G18"/>
    <mergeCell ref="H15:H18"/>
    <mergeCell ref="I15:I18"/>
    <mergeCell ref="J15:J18"/>
    <mergeCell ref="K15:L18"/>
    <mergeCell ref="B16:D16"/>
    <mergeCell ref="B17:D17"/>
    <mergeCell ref="B18:D18"/>
    <mergeCell ref="H11:H14"/>
    <mergeCell ref="I11:I14"/>
    <mergeCell ref="J11:J14"/>
    <mergeCell ref="B7:D7"/>
    <mergeCell ref="E7:E10"/>
    <mergeCell ref="F7:G10"/>
    <mergeCell ref="H7:H10"/>
    <mergeCell ref="I7:I10"/>
    <mergeCell ref="J7:J10"/>
    <mergeCell ref="S29:T29"/>
    <mergeCell ref="A1:M1"/>
    <mergeCell ref="A2:M2"/>
    <mergeCell ref="A3:M3"/>
    <mergeCell ref="B5:D6"/>
    <mergeCell ref="E5:E6"/>
    <mergeCell ref="F5:L5"/>
    <mergeCell ref="F6:G6"/>
    <mergeCell ref="K6:L6"/>
    <mergeCell ref="K7:L10"/>
    <mergeCell ref="B8:D8"/>
    <mergeCell ref="B9:D9"/>
    <mergeCell ref="B10:D10"/>
    <mergeCell ref="B11:D11"/>
    <mergeCell ref="E11:E14"/>
    <mergeCell ref="F11:G14"/>
  </mergeCells>
  <phoneticPr fontId="2"/>
  <pageMargins left="0.39370078740157483" right="0.39370078740157483" top="0.59055118110236227" bottom="0.59055118110236227" header="0.51181102362204722" footer="0.51181102362204722"/>
  <pageSetup paperSize="9" scale="97"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F54EA-3BDF-492A-B365-C852496892B7}">
  <sheetPr>
    <tabColor rgb="FFFFFF00"/>
    <pageSetUpPr fitToPage="1"/>
  </sheetPr>
  <dimension ref="A1:N38"/>
  <sheetViews>
    <sheetView view="pageBreakPreview" zoomScaleNormal="100" zoomScaleSheetLayoutView="100" workbookViewId="0">
      <selection activeCell="B36" sqref="B36:M38"/>
    </sheetView>
  </sheetViews>
  <sheetFormatPr defaultColWidth="9" defaultRowHeight="20.149999999999999" customHeight="1" x14ac:dyDescent="0.2"/>
  <cols>
    <col min="1" max="1" width="3.6328125" style="266" customWidth="1"/>
    <col min="2" max="2" width="1.6328125" style="266" customWidth="1"/>
    <col min="3" max="3" width="8.6328125" style="266" customWidth="1"/>
    <col min="4" max="4" width="1.6328125" style="266" customWidth="1"/>
    <col min="5" max="6" width="3.6328125" style="266" customWidth="1"/>
    <col min="7" max="7" width="17.6328125" style="266" customWidth="1"/>
    <col min="8" max="8" width="14.6328125" style="266" customWidth="1"/>
    <col min="9" max="9" width="1.6328125" style="266" customWidth="1"/>
    <col min="10" max="10" width="8.6328125" style="266" customWidth="1"/>
    <col min="11" max="11" width="1.6328125" style="266" customWidth="1"/>
    <col min="12" max="12" width="17.6328125" style="266" customWidth="1"/>
    <col min="13" max="14" width="3.6328125" style="266" customWidth="1"/>
    <col min="15" max="16384" width="9" style="266"/>
  </cols>
  <sheetData>
    <row r="1" spans="1:14" ht="20.149999999999999" customHeight="1" x14ac:dyDescent="0.2">
      <c r="A1" s="717" t="s">
        <v>36</v>
      </c>
      <c r="B1" s="717"/>
      <c r="C1" s="717"/>
      <c r="D1" s="717"/>
      <c r="E1" s="717"/>
      <c r="F1" s="717"/>
      <c r="G1" s="717"/>
      <c r="H1" s="717"/>
      <c r="I1" s="717"/>
      <c r="J1" s="717"/>
      <c r="K1" s="717"/>
      <c r="L1" s="717"/>
      <c r="M1" s="717"/>
      <c r="N1" s="717"/>
    </row>
    <row r="2" spans="1:14" ht="25" customHeight="1" x14ac:dyDescent="0.2">
      <c r="B2" s="718" t="s">
        <v>4704</v>
      </c>
      <c r="C2" s="718"/>
      <c r="D2" s="718"/>
      <c r="E2" s="718"/>
      <c r="F2" s="718"/>
      <c r="G2" s="718"/>
      <c r="H2" s="718"/>
      <c r="I2" s="718"/>
      <c r="J2" s="718"/>
      <c r="K2" s="718"/>
      <c r="L2" s="718"/>
      <c r="M2" s="718"/>
    </row>
    <row r="3" spans="1:14" ht="25" customHeight="1" x14ac:dyDescent="0.2">
      <c r="B3" s="719" t="s">
        <v>4705</v>
      </c>
      <c r="C3" s="719"/>
      <c r="D3" s="719"/>
      <c r="E3" s="719"/>
      <c r="F3" s="719"/>
      <c r="G3" s="719"/>
      <c r="H3" s="719"/>
      <c r="I3" s="719"/>
      <c r="J3" s="719"/>
      <c r="K3" s="719"/>
      <c r="L3" s="719"/>
      <c r="M3" s="719"/>
    </row>
    <row r="4" spans="1:14" ht="29.5" customHeight="1" x14ac:dyDescent="0.2">
      <c r="B4" s="720"/>
      <c r="C4" s="883" t="s">
        <v>45</v>
      </c>
      <c r="D4" s="726"/>
      <c r="E4" s="885"/>
      <c r="F4" s="766"/>
      <c r="G4" s="766"/>
      <c r="H4" s="766"/>
      <c r="I4" s="766"/>
      <c r="J4" s="766"/>
      <c r="K4" s="766"/>
      <c r="L4" s="766"/>
      <c r="M4" s="886"/>
    </row>
    <row r="5" spans="1:14" ht="17.149999999999999" customHeight="1" x14ac:dyDescent="0.2">
      <c r="B5" s="721"/>
      <c r="C5" s="884"/>
      <c r="D5" s="727"/>
      <c r="E5" s="292"/>
      <c r="F5" s="293"/>
      <c r="G5" s="293"/>
      <c r="H5" s="363" t="s">
        <v>4</v>
      </c>
      <c r="I5" s="887" t="s">
        <v>4706</v>
      </c>
      <c r="J5" s="887"/>
      <c r="K5" s="887"/>
      <c r="L5" s="887"/>
      <c r="M5" s="888"/>
    </row>
    <row r="6" spans="1:14" ht="15.65" customHeight="1" x14ac:dyDescent="0.2">
      <c r="B6" s="720"/>
      <c r="C6" s="722" t="s">
        <v>44</v>
      </c>
      <c r="D6" s="726"/>
      <c r="E6" s="720"/>
      <c r="F6" s="724"/>
      <c r="G6" s="724"/>
      <c r="H6" s="726"/>
      <c r="I6" s="720"/>
      <c r="J6" s="724" t="s">
        <v>8</v>
      </c>
      <c r="K6" s="726"/>
      <c r="L6" s="889" t="s">
        <v>4707</v>
      </c>
      <c r="M6" s="726"/>
    </row>
    <row r="7" spans="1:14" ht="30" customHeight="1" x14ac:dyDescent="0.2">
      <c r="B7" s="721"/>
      <c r="C7" s="723"/>
      <c r="D7" s="727"/>
      <c r="E7" s="728"/>
      <c r="F7" s="890"/>
      <c r="G7" s="890"/>
      <c r="H7" s="891"/>
      <c r="I7" s="721"/>
      <c r="J7" s="725"/>
      <c r="K7" s="727"/>
      <c r="L7" s="721"/>
      <c r="M7" s="727"/>
    </row>
    <row r="8" spans="1:14" ht="50.5" customHeight="1" x14ac:dyDescent="0.2">
      <c r="B8" s="267"/>
      <c r="C8" s="268" t="s">
        <v>43</v>
      </c>
      <c r="D8" s="269"/>
      <c r="E8" s="728"/>
      <c r="F8" s="725"/>
      <c r="G8" s="725"/>
      <c r="H8" s="727"/>
      <c r="I8" s="267"/>
      <c r="J8" s="268" t="s">
        <v>10</v>
      </c>
      <c r="K8" s="269"/>
      <c r="L8" s="892"/>
      <c r="M8" s="893"/>
    </row>
    <row r="9" spans="1:14" ht="17.5" customHeight="1" x14ac:dyDescent="0.2">
      <c r="B9" s="720"/>
      <c r="C9" s="724" t="s">
        <v>42</v>
      </c>
      <c r="D9" s="726"/>
      <c r="E9" s="729" t="s">
        <v>135</v>
      </c>
      <c r="F9" s="734"/>
      <c r="G9" s="730"/>
      <c r="H9" s="729" t="s">
        <v>41</v>
      </c>
      <c r="I9" s="734"/>
      <c r="J9" s="734"/>
      <c r="K9" s="734"/>
      <c r="L9" s="734"/>
      <c r="M9" s="730"/>
    </row>
    <row r="10" spans="1:14" ht="17.5" customHeight="1" x14ac:dyDescent="0.2">
      <c r="B10" s="731"/>
      <c r="C10" s="732"/>
      <c r="D10" s="733"/>
      <c r="E10" s="270" t="s">
        <v>40</v>
      </c>
      <c r="F10" s="724" t="s">
        <v>4696</v>
      </c>
      <c r="G10" s="726"/>
      <c r="H10" s="735"/>
      <c r="I10" s="736"/>
      <c r="J10" s="736"/>
      <c r="K10" s="736"/>
      <c r="L10" s="736"/>
      <c r="M10" s="737"/>
    </row>
    <row r="11" spans="1:14" ht="17.5" customHeight="1" x14ac:dyDescent="0.2">
      <c r="B11" s="731"/>
      <c r="C11" s="732"/>
      <c r="D11" s="733"/>
      <c r="E11" s="271" t="s">
        <v>39</v>
      </c>
      <c r="F11" s="725" t="s">
        <v>4696</v>
      </c>
      <c r="G11" s="727"/>
      <c r="H11" s="738"/>
      <c r="I11" s="739"/>
      <c r="J11" s="739"/>
      <c r="K11" s="739"/>
      <c r="L11" s="739"/>
      <c r="M11" s="740"/>
    </row>
    <row r="12" spans="1:14" ht="17.5" customHeight="1" x14ac:dyDescent="0.2">
      <c r="B12" s="731"/>
      <c r="C12" s="732"/>
      <c r="D12" s="733"/>
      <c r="E12" s="270" t="s">
        <v>40</v>
      </c>
      <c r="F12" s="724" t="s">
        <v>4696</v>
      </c>
      <c r="G12" s="726"/>
      <c r="H12" s="735"/>
      <c r="I12" s="736"/>
      <c r="J12" s="736"/>
      <c r="K12" s="736"/>
      <c r="L12" s="736"/>
      <c r="M12" s="737"/>
    </row>
    <row r="13" spans="1:14" ht="17.5" customHeight="1" x14ac:dyDescent="0.2">
      <c r="B13" s="731"/>
      <c r="C13" s="732"/>
      <c r="D13" s="733"/>
      <c r="E13" s="271" t="s">
        <v>39</v>
      </c>
      <c r="F13" s="725" t="s">
        <v>4696</v>
      </c>
      <c r="G13" s="727"/>
      <c r="H13" s="738"/>
      <c r="I13" s="739"/>
      <c r="J13" s="739"/>
      <c r="K13" s="739"/>
      <c r="L13" s="739"/>
      <c r="M13" s="740"/>
    </row>
    <row r="14" spans="1:14" ht="17.5" customHeight="1" x14ac:dyDescent="0.2">
      <c r="B14" s="731"/>
      <c r="C14" s="732"/>
      <c r="D14" s="733"/>
      <c r="E14" s="270" t="s">
        <v>40</v>
      </c>
      <c r="F14" s="724" t="s">
        <v>4696</v>
      </c>
      <c r="G14" s="726"/>
      <c r="H14" s="735"/>
      <c r="I14" s="736"/>
      <c r="J14" s="736"/>
      <c r="K14" s="736"/>
      <c r="L14" s="736"/>
      <c r="M14" s="737"/>
    </row>
    <row r="15" spans="1:14" ht="17.5" customHeight="1" x14ac:dyDescent="0.2">
      <c r="B15" s="731"/>
      <c r="C15" s="732"/>
      <c r="D15" s="733"/>
      <c r="E15" s="271" t="s">
        <v>39</v>
      </c>
      <c r="F15" s="725" t="s">
        <v>4696</v>
      </c>
      <c r="G15" s="727"/>
      <c r="H15" s="738"/>
      <c r="I15" s="739"/>
      <c r="J15" s="739"/>
      <c r="K15" s="739"/>
      <c r="L15" s="739"/>
      <c r="M15" s="740"/>
    </row>
    <row r="16" spans="1:14" ht="17.5" customHeight="1" x14ac:dyDescent="0.2">
      <c r="B16" s="731"/>
      <c r="C16" s="732"/>
      <c r="D16" s="733"/>
      <c r="E16" s="270" t="s">
        <v>40</v>
      </c>
      <c r="F16" s="724" t="s">
        <v>4696</v>
      </c>
      <c r="G16" s="726"/>
      <c r="H16" s="735"/>
      <c r="I16" s="736"/>
      <c r="J16" s="736"/>
      <c r="K16" s="736"/>
      <c r="L16" s="736"/>
      <c r="M16" s="737"/>
    </row>
    <row r="17" spans="2:13" ht="17.5" customHeight="1" x14ac:dyDescent="0.2">
      <c r="B17" s="731"/>
      <c r="C17" s="732"/>
      <c r="D17" s="733"/>
      <c r="E17" s="271" t="s">
        <v>39</v>
      </c>
      <c r="F17" s="725" t="s">
        <v>4696</v>
      </c>
      <c r="G17" s="727"/>
      <c r="H17" s="738"/>
      <c r="I17" s="739"/>
      <c r="J17" s="739"/>
      <c r="K17" s="739"/>
      <c r="L17" s="739"/>
      <c r="M17" s="740"/>
    </row>
    <row r="18" spans="2:13" ht="17.5" customHeight="1" x14ac:dyDescent="0.2">
      <c r="B18" s="731"/>
      <c r="C18" s="732"/>
      <c r="D18" s="733"/>
      <c r="E18" s="270" t="s">
        <v>40</v>
      </c>
      <c r="F18" s="724" t="s">
        <v>4696</v>
      </c>
      <c r="G18" s="726"/>
      <c r="H18" s="735"/>
      <c r="I18" s="736"/>
      <c r="J18" s="736"/>
      <c r="K18" s="736"/>
      <c r="L18" s="736"/>
      <c r="M18" s="737"/>
    </row>
    <row r="19" spans="2:13" ht="17.5" customHeight="1" x14ac:dyDescent="0.2">
      <c r="B19" s="731"/>
      <c r="C19" s="732"/>
      <c r="D19" s="733"/>
      <c r="E19" s="271" t="s">
        <v>39</v>
      </c>
      <c r="F19" s="725" t="s">
        <v>4697</v>
      </c>
      <c r="G19" s="727"/>
      <c r="H19" s="738"/>
      <c r="I19" s="739"/>
      <c r="J19" s="739"/>
      <c r="K19" s="739"/>
      <c r="L19" s="739"/>
      <c r="M19" s="740"/>
    </row>
    <row r="20" spans="2:13" ht="17.5" customHeight="1" x14ac:dyDescent="0.2">
      <c r="B20" s="731"/>
      <c r="C20" s="732"/>
      <c r="D20" s="733"/>
      <c r="E20" s="270" t="s">
        <v>40</v>
      </c>
      <c r="F20" s="724" t="s">
        <v>4696</v>
      </c>
      <c r="G20" s="726"/>
      <c r="H20" s="735"/>
      <c r="I20" s="736"/>
      <c r="J20" s="736"/>
      <c r="K20" s="736"/>
      <c r="L20" s="736"/>
      <c r="M20" s="737"/>
    </row>
    <row r="21" spans="2:13" ht="17.5" customHeight="1" x14ac:dyDescent="0.2">
      <c r="B21" s="731"/>
      <c r="C21" s="732"/>
      <c r="D21" s="733"/>
      <c r="E21" s="271" t="s">
        <v>39</v>
      </c>
      <c r="F21" s="725" t="s">
        <v>4697</v>
      </c>
      <c r="G21" s="727"/>
      <c r="H21" s="738"/>
      <c r="I21" s="739"/>
      <c r="J21" s="739"/>
      <c r="K21" s="739"/>
      <c r="L21" s="739"/>
      <c r="M21" s="740"/>
    </row>
    <row r="22" spans="2:13" ht="17.5" customHeight="1" x14ac:dyDescent="0.2">
      <c r="B22" s="731"/>
      <c r="C22" s="732"/>
      <c r="D22" s="733"/>
      <c r="E22" s="270" t="s">
        <v>40</v>
      </c>
      <c r="F22" s="724" t="s">
        <v>4697</v>
      </c>
      <c r="G22" s="726"/>
      <c r="H22" s="894"/>
      <c r="I22" s="895"/>
      <c r="J22" s="895"/>
      <c r="K22" s="895"/>
      <c r="L22" s="895"/>
      <c r="M22" s="896"/>
    </row>
    <row r="23" spans="2:13" ht="17.5" customHeight="1" x14ac:dyDescent="0.2">
      <c r="B23" s="731"/>
      <c r="C23" s="732"/>
      <c r="D23" s="733"/>
      <c r="E23" s="271" t="s">
        <v>39</v>
      </c>
      <c r="F23" s="725" t="s">
        <v>4697</v>
      </c>
      <c r="G23" s="727"/>
      <c r="H23" s="897"/>
      <c r="I23" s="898"/>
      <c r="J23" s="898"/>
      <c r="K23" s="898"/>
      <c r="L23" s="898"/>
      <c r="M23" s="899"/>
    </row>
    <row r="24" spans="2:13" ht="17.5" customHeight="1" x14ac:dyDescent="0.2">
      <c r="B24" s="731"/>
      <c r="C24" s="732"/>
      <c r="D24" s="733"/>
      <c r="E24" s="270" t="s">
        <v>40</v>
      </c>
      <c r="F24" s="724" t="s">
        <v>4697</v>
      </c>
      <c r="G24" s="726"/>
      <c r="H24" s="894"/>
      <c r="I24" s="895"/>
      <c r="J24" s="895"/>
      <c r="K24" s="895"/>
      <c r="L24" s="895"/>
      <c r="M24" s="896"/>
    </row>
    <row r="25" spans="2:13" ht="17.5" customHeight="1" x14ac:dyDescent="0.2">
      <c r="B25" s="731"/>
      <c r="C25" s="732"/>
      <c r="D25" s="733"/>
      <c r="E25" s="271" t="s">
        <v>39</v>
      </c>
      <c r="F25" s="725" t="s">
        <v>4697</v>
      </c>
      <c r="G25" s="727"/>
      <c r="H25" s="897"/>
      <c r="I25" s="898"/>
      <c r="J25" s="898"/>
      <c r="K25" s="898"/>
      <c r="L25" s="898"/>
      <c r="M25" s="899"/>
    </row>
    <row r="26" spans="2:13" ht="17.5" customHeight="1" x14ac:dyDescent="0.2">
      <c r="B26" s="731"/>
      <c r="C26" s="732"/>
      <c r="D26" s="733"/>
      <c r="E26" s="270" t="s">
        <v>40</v>
      </c>
      <c r="F26" s="724" t="s">
        <v>4697</v>
      </c>
      <c r="G26" s="726"/>
      <c r="H26" s="735"/>
      <c r="I26" s="736"/>
      <c r="J26" s="736"/>
      <c r="K26" s="736"/>
      <c r="L26" s="736"/>
      <c r="M26" s="737"/>
    </row>
    <row r="27" spans="2:13" ht="17.5" customHeight="1" x14ac:dyDescent="0.2">
      <c r="B27" s="731"/>
      <c r="C27" s="732"/>
      <c r="D27" s="733"/>
      <c r="E27" s="271" t="s">
        <v>39</v>
      </c>
      <c r="F27" s="725" t="s">
        <v>4697</v>
      </c>
      <c r="G27" s="727"/>
      <c r="H27" s="738"/>
      <c r="I27" s="739"/>
      <c r="J27" s="739"/>
      <c r="K27" s="739"/>
      <c r="L27" s="739"/>
      <c r="M27" s="740"/>
    </row>
    <row r="28" spans="2:13" ht="20.149999999999999" customHeight="1" x14ac:dyDescent="0.2">
      <c r="B28" s="731"/>
      <c r="C28" s="732"/>
      <c r="D28" s="733"/>
      <c r="E28" s="270" t="s">
        <v>40</v>
      </c>
      <c r="F28" s="724" t="s">
        <v>4697</v>
      </c>
      <c r="G28" s="726"/>
      <c r="H28" s="735"/>
      <c r="I28" s="736"/>
      <c r="J28" s="736"/>
      <c r="K28" s="736"/>
      <c r="L28" s="736"/>
      <c r="M28" s="737"/>
    </row>
    <row r="29" spans="2:13" ht="20.149999999999999" customHeight="1" x14ac:dyDescent="0.2">
      <c r="B29" s="721"/>
      <c r="C29" s="725"/>
      <c r="D29" s="727"/>
      <c r="E29" s="271" t="s">
        <v>39</v>
      </c>
      <c r="F29" s="725" t="s">
        <v>4697</v>
      </c>
      <c r="G29" s="727"/>
      <c r="H29" s="738"/>
      <c r="I29" s="739"/>
      <c r="J29" s="739"/>
      <c r="K29" s="739"/>
      <c r="L29" s="739"/>
      <c r="M29" s="740"/>
    </row>
    <row r="30" spans="2:13" ht="13" customHeight="1" x14ac:dyDescent="0.2">
      <c r="B30" s="272"/>
      <c r="C30" s="272"/>
      <c r="D30" s="272"/>
      <c r="E30" s="272"/>
      <c r="F30" s="272"/>
      <c r="G30" s="272"/>
      <c r="H30" s="273"/>
      <c r="I30" s="273"/>
      <c r="J30" s="273"/>
      <c r="K30" s="273"/>
      <c r="L30" s="273"/>
      <c r="M30" s="273"/>
    </row>
    <row r="31" spans="2:13" ht="20.149999999999999" customHeight="1" x14ac:dyDescent="0.2">
      <c r="B31" s="266" t="s">
        <v>38</v>
      </c>
    </row>
    <row r="32" spans="2:13" ht="20.149999999999999" customHeight="1" x14ac:dyDescent="0.2">
      <c r="C32" s="732" t="s">
        <v>4696</v>
      </c>
      <c r="D32" s="732"/>
      <c r="E32" s="732"/>
      <c r="F32" s="732"/>
      <c r="G32" s="732"/>
    </row>
    <row r="33" spans="2:14" ht="20.149999999999999" customHeight="1" x14ac:dyDescent="0.2">
      <c r="H33" s="274" t="s">
        <v>37</v>
      </c>
      <c r="J33" s="741"/>
      <c r="K33" s="741"/>
      <c r="L33" s="741"/>
      <c r="M33" s="272"/>
    </row>
    <row r="34" spans="2:14" ht="13" customHeight="1" x14ac:dyDescent="0.2"/>
    <row r="35" spans="2:14" ht="12.65" customHeight="1" x14ac:dyDescent="0.2">
      <c r="B35" s="741" t="s">
        <v>4708</v>
      </c>
      <c r="C35" s="741"/>
    </row>
    <row r="36" spans="2:14" ht="20.149999999999999" customHeight="1" x14ac:dyDescent="0.2">
      <c r="B36" s="900" t="s">
        <v>4709</v>
      </c>
      <c r="C36" s="900"/>
      <c r="D36" s="900"/>
      <c r="E36" s="900"/>
      <c r="F36" s="900"/>
      <c r="G36" s="900"/>
      <c r="H36" s="900"/>
      <c r="I36" s="900"/>
      <c r="J36" s="900"/>
      <c r="K36" s="900"/>
      <c r="L36" s="900"/>
      <c r="M36" s="900"/>
      <c r="N36" s="364"/>
    </row>
    <row r="37" spans="2:14" ht="20.149999999999999" customHeight="1" x14ac:dyDescent="0.2">
      <c r="B37" s="900"/>
      <c r="C37" s="900"/>
      <c r="D37" s="900"/>
      <c r="E37" s="900"/>
      <c r="F37" s="900"/>
      <c r="G37" s="900"/>
      <c r="H37" s="900"/>
      <c r="I37" s="900"/>
      <c r="J37" s="900"/>
      <c r="K37" s="900"/>
      <c r="L37" s="900"/>
      <c r="M37" s="900"/>
      <c r="N37" s="364"/>
    </row>
    <row r="38" spans="2:14" ht="20.149999999999999" customHeight="1" x14ac:dyDescent="0.2">
      <c r="B38" s="900"/>
      <c r="C38" s="900"/>
      <c r="D38" s="900"/>
      <c r="E38" s="900"/>
      <c r="F38" s="900"/>
      <c r="G38" s="900"/>
      <c r="H38" s="900"/>
      <c r="I38" s="900"/>
      <c r="J38" s="900"/>
      <c r="K38" s="900"/>
      <c r="L38" s="900"/>
      <c r="M38" s="900"/>
      <c r="N38" s="364"/>
    </row>
  </sheetData>
  <sheetProtection sheet="1" objects="1" scenarios="1"/>
  <mergeCells count="58">
    <mergeCell ref="C32:G32"/>
    <mergeCell ref="J33:L33"/>
    <mergeCell ref="B35:C35"/>
    <mergeCell ref="B36:M38"/>
    <mergeCell ref="F26:G26"/>
    <mergeCell ref="H26:M27"/>
    <mergeCell ref="F27:G27"/>
    <mergeCell ref="F28:G28"/>
    <mergeCell ref="H28:M29"/>
    <mergeCell ref="F29:G29"/>
    <mergeCell ref="B9:B29"/>
    <mergeCell ref="C9:C29"/>
    <mergeCell ref="D9:D29"/>
    <mergeCell ref="E9:G9"/>
    <mergeCell ref="H9:M9"/>
    <mergeCell ref="F22:G22"/>
    <mergeCell ref="H22:M23"/>
    <mergeCell ref="F23:G23"/>
    <mergeCell ref="F24:G24"/>
    <mergeCell ref="H24:M25"/>
    <mergeCell ref="F25:G25"/>
    <mergeCell ref="F18:G18"/>
    <mergeCell ref="H18:M19"/>
    <mergeCell ref="F19:G19"/>
    <mergeCell ref="F20:G20"/>
    <mergeCell ref="H20:M21"/>
    <mergeCell ref="F21:G21"/>
    <mergeCell ref="F14:G14"/>
    <mergeCell ref="H14:M15"/>
    <mergeCell ref="F15:G15"/>
    <mergeCell ref="F16:G16"/>
    <mergeCell ref="H16:M17"/>
    <mergeCell ref="F17:G17"/>
    <mergeCell ref="F10:G10"/>
    <mergeCell ref="H10:M11"/>
    <mergeCell ref="F11:G11"/>
    <mergeCell ref="F12:G12"/>
    <mergeCell ref="H12:M13"/>
    <mergeCell ref="F13:G13"/>
    <mergeCell ref="K6:K7"/>
    <mergeCell ref="L6:M7"/>
    <mergeCell ref="E7:H7"/>
    <mergeCell ref="E8:H8"/>
    <mergeCell ref="L8:M8"/>
    <mergeCell ref="J6:J7"/>
    <mergeCell ref="B6:B7"/>
    <mergeCell ref="C6:C7"/>
    <mergeCell ref="D6:D7"/>
    <mergeCell ref="E6:H6"/>
    <mergeCell ref="I6:I7"/>
    <mergeCell ref="A1:N1"/>
    <mergeCell ref="B2:M2"/>
    <mergeCell ref="B3:M3"/>
    <mergeCell ref="B4:B5"/>
    <mergeCell ref="C4:C5"/>
    <mergeCell ref="D4:D5"/>
    <mergeCell ref="E4:M4"/>
    <mergeCell ref="I5:M5"/>
  </mergeCells>
  <phoneticPr fontId="2"/>
  <pageMargins left="0.59055118110236227" right="0.59055118110236227" top="0.59055118110236227" bottom="0.59055118110236227" header="0.51181102362204722" footer="0.51181102362204722"/>
  <pageSetup paperSize="9"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D26B4-9FC9-4277-958D-CC1B3E871379}">
  <sheetPr>
    <tabColor rgb="FFFFFF00"/>
    <pageSetUpPr fitToPage="1"/>
  </sheetPr>
  <dimension ref="B2:O47"/>
  <sheetViews>
    <sheetView view="pageBreakPreview" topLeftCell="A2" zoomScaleNormal="100" zoomScaleSheetLayoutView="100" workbookViewId="0">
      <selection activeCell="Q13" sqref="Q13"/>
    </sheetView>
  </sheetViews>
  <sheetFormatPr defaultColWidth="9" defaultRowHeight="20.149999999999999" customHeight="1" x14ac:dyDescent="0.2"/>
  <cols>
    <col min="1" max="1" width="3.90625" style="266" customWidth="1"/>
    <col min="2" max="2" width="5" style="266" customWidth="1"/>
    <col min="3" max="3" width="1.6328125" style="266" customWidth="1"/>
    <col min="4" max="4" width="23.36328125" style="281" customWidth="1"/>
    <col min="5" max="5" width="1.6328125" style="266" customWidth="1"/>
    <col min="6" max="6" width="1.7265625" style="266" customWidth="1"/>
    <col min="7" max="7" width="46.26953125" style="281" customWidth="1"/>
    <col min="8" max="9" width="1.6328125" style="266" customWidth="1"/>
    <col min="10" max="10" width="23.6328125" style="281" customWidth="1"/>
    <col min="11" max="11" width="1.6328125" style="266" customWidth="1"/>
    <col min="12" max="12" width="5.36328125" style="266" customWidth="1"/>
    <col min="13" max="16384" width="9" style="266"/>
  </cols>
  <sheetData>
    <row r="2" spans="2:12" ht="20.149999999999999" customHeight="1" x14ac:dyDescent="0.2">
      <c r="B2" s="717" t="s">
        <v>36</v>
      </c>
      <c r="C2" s="717"/>
      <c r="D2" s="717"/>
      <c r="E2" s="717"/>
      <c r="F2" s="717"/>
      <c r="G2" s="717"/>
      <c r="H2" s="717"/>
      <c r="I2" s="717"/>
      <c r="J2" s="717"/>
      <c r="K2" s="717"/>
      <c r="L2" s="717"/>
    </row>
    <row r="3" spans="2:12" ht="25" customHeight="1" x14ac:dyDescent="0.2">
      <c r="C3" s="718" t="s">
        <v>4710</v>
      </c>
      <c r="D3" s="718"/>
      <c r="E3" s="718"/>
      <c r="F3" s="718"/>
      <c r="G3" s="718"/>
      <c r="H3" s="718"/>
      <c r="I3" s="718"/>
      <c r="J3" s="718"/>
      <c r="K3" s="718"/>
    </row>
    <row r="4" spans="2:12" ht="24.75" customHeight="1" x14ac:dyDescent="0.2">
      <c r="C4" s="718" t="s">
        <v>4711</v>
      </c>
      <c r="D4" s="718"/>
      <c r="E4" s="718"/>
      <c r="F4" s="718"/>
      <c r="G4" s="718"/>
      <c r="H4" s="718"/>
      <c r="I4" s="718"/>
      <c r="J4" s="718"/>
      <c r="K4" s="718"/>
    </row>
    <row r="5" spans="2:12" ht="12.75" customHeight="1" x14ac:dyDescent="0.2">
      <c r="C5" s="732"/>
      <c r="D5" s="732"/>
      <c r="E5" s="732"/>
      <c r="F5" s="732"/>
      <c r="G5" s="732"/>
      <c r="H5" s="732"/>
      <c r="I5" s="732"/>
      <c r="J5" s="732"/>
      <c r="K5" s="732"/>
    </row>
    <row r="6" spans="2:12" ht="37.5" customHeight="1" x14ac:dyDescent="0.2">
      <c r="C6" s="729" t="s">
        <v>4712</v>
      </c>
      <c r="D6" s="734"/>
      <c r="E6" s="734"/>
      <c r="F6" s="734"/>
      <c r="G6" s="734"/>
      <c r="H6" s="734"/>
      <c r="I6" s="734"/>
      <c r="J6" s="734"/>
      <c r="K6" s="730"/>
    </row>
    <row r="7" spans="2:12" ht="10.5" customHeight="1" x14ac:dyDescent="0.2">
      <c r="C7" s="731"/>
      <c r="D7" s="910" t="s">
        <v>4713</v>
      </c>
      <c r="E7" s="733"/>
      <c r="F7" s="911"/>
      <c r="G7" s="910" t="s">
        <v>31</v>
      </c>
      <c r="H7" s="901"/>
      <c r="I7" s="731"/>
      <c r="J7" s="903" t="s">
        <v>4714</v>
      </c>
      <c r="K7" s="733"/>
    </row>
    <row r="8" spans="2:12" ht="43.5" customHeight="1" x14ac:dyDescent="0.2">
      <c r="C8" s="721"/>
      <c r="D8" s="723"/>
      <c r="E8" s="727"/>
      <c r="F8" s="912"/>
      <c r="G8" s="723"/>
      <c r="H8" s="902"/>
      <c r="I8" s="721"/>
      <c r="J8" s="884"/>
      <c r="K8" s="727"/>
    </row>
    <row r="9" spans="2:12" ht="14.25" customHeight="1" x14ac:dyDescent="0.2">
      <c r="C9" s="720"/>
      <c r="D9" s="724"/>
      <c r="E9" s="726"/>
      <c r="F9" s="904"/>
      <c r="G9" s="905"/>
      <c r="H9" s="906"/>
      <c r="I9" s="720"/>
      <c r="J9" s="724"/>
      <c r="K9" s="726"/>
    </row>
    <row r="10" spans="2:12" ht="26.25" customHeight="1" x14ac:dyDescent="0.2">
      <c r="C10" s="721"/>
      <c r="D10" s="725"/>
      <c r="E10" s="727"/>
      <c r="F10" s="907"/>
      <c r="G10" s="908"/>
      <c r="H10" s="909"/>
      <c r="I10" s="721"/>
      <c r="J10" s="725"/>
      <c r="K10" s="727"/>
    </row>
    <row r="11" spans="2:12" ht="14.25" customHeight="1" x14ac:dyDescent="0.2">
      <c r="C11" s="720"/>
      <c r="D11" s="724"/>
      <c r="E11" s="726"/>
      <c r="F11" s="904"/>
      <c r="G11" s="905"/>
      <c r="H11" s="906"/>
      <c r="I11" s="720"/>
      <c r="J11" s="724"/>
      <c r="K11" s="726"/>
    </row>
    <row r="12" spans="2:12" ht="26.25" customHeight="1" x14ac:dyDescent="0.2">
      <c r="C12" s="721"/>
      <c r="D12" s="725"/>
      <c r="E12" s="727"/>
      <c r="F12" s="907"/>
      <c r="G12" s="908"/>
      <c r="H12" s="909"/>
      <c r="I12" s="721"/>
      <c r="J12" s="725"/>
      <c r="K12" s="727"/>
    </row>
    <row r="13" spans="2:12" ht="14.25" customHeight="1" x14ac:dyDescent="0.2">
      <c r="C13" s="720"/>
      <c r="D13" s="724"/>
      <c r="E13" s="726"/>
      <c r="F13" s="904" t="s">
        <v>4715</v>
      </c>
      <c r="G13" s="905"/>
      <c r="H13" s="906"/>
      <c r="I13" s="720"/>
      <c r="J13" s="724"/>
      <c r="K13" s="726"/>
    </row>
    <row r="14" spans="2:12" ht="26.25" customHeight="1" x14ac:dyDescent="0.2">
      <c r="C14" s="721"/>
      <c r="D14" s="725"/>
      <c r="E14" s="727"/>
      <c r="F14" s="907"/>
      <c r="G14" s="908"/>
      <c r="H14" s="909"/>
      <c r="I14" s="721"/>
      <c r="J14" s="725"/>
      <c r="K14" s="727"/>
    </row>
    <row r="15" spans="2:12" ht="14.25" customHeight="1" x14ac:dyDescent="0.2">
      <c r="C15" s="720"/>
      <c r="D15" s="724"/>
      <c r="E15" s="726"/>
      <c r="F15" s="904"/>
      <c r="G15" s="905"/>
      <c r="H15" s="906"/>
      <c r="I15" s="720"/>
      <c r="J15" s="724"/>
      <c r="K15" s="726"/>
    </row>
    <row r="16" spans="2:12" ht="26.25" customHeight="1" x14ac:dyDescent="0.2">
      <c r="C16" s="721"/>
      <c r="D16" s="725"/>
      <c r="E16" s="727"/>
      <c r="F16" s="907"/>
      <c r="G16" s="908"/>
      <c r="H16" s="909"/>
      <c r="I16" s="721"/>
      <c r="J16" s="725"/>
      <c r="K16" s="727"/>
    </row>
    <row r="17" spans="3:12" ht="14.25" customHeight="1" x14ac:dyDescent="0.2">
      <c r="C17" s="720"/>
      <c r="D17" s="724"/>
      <c r="E17" s="726"/>
      <c r="F17" s="904"/>
      <c r="G17" s="905"/>
      <c r="H17" s="906"/>
      <c r="I17" s="720"/>
      <c r="J17" s="724"/>
      <c r="K17" s="726"/>
      <c r="L17" s="272"/>
    </row>
    <row r="18" spans="3:12" ht="26.25" customHeight="1" x14ac:dyDescent="0.2">
      <c r="C18" s="721"/>
      <c r="D18" s="725"/>
      <c r="E18" s="727"/>
      <c r="F18" s="907"/>
      <c r="G18" s="908"/>
      <c r="H18" s="909"/>
      <c r="I18" s="721"/>
      <c r="J18" s="725"/>
      <c r="K18" s="727"/>
    </row>
    <row r="19" spans="3:12" ht="14.25" customHeight="1" x14ac:dyDescent="0.2">
      <c r="C19" s="720"/>
      <c r="D19" s="724"/>
      <c r="E19" s="726"/>
      <c r="F19" s="904"/>
      <c r="G19" s="905"/>
      <c r="H19" s="906"/>
      <c r="I19" s="720"/>
      <c r="J19" s="724"/>
      <c r="K19" s="726"/>
    </row>
    <row r="20" spans="3:12" ht="26.25" customHeight="1" x14ac:dyDescent="0.2">
      <c r="C20" s="721"/>
      <c r="D20" s="725"/>
      <c r="E20" s="727"/>
      <c r="F20" s="907"/>
      <c r="G20" s="908"/>
      <c r="H20" s="909"/>
      <c r="I20" s="721"/>
      <c r="J20" s="725"/>
      <c r="K20" s="727"/>
    </row>
    <row r="21" spans="3:12" ht="14.25" customHeight="1" x14ac:dyDescent="0.2">
      <c r="C21" s="720"/>
      <c r="D21" s="724"/>
      <c r="E21" s="726"/>
      <c r="F21" s="904"/>
      <c r="G21" s="905"/>
      <c r="H21" s="906"/>
      <c r="I21" s="720"/>
      <c r="J21" s="724"/>
      <c r="K21" s="726"/>
    </row>
    <row r="22" spans="3:12" ht="26.25" customHeight="1" x14ac:dyDescent="0.2">
      <c r="C22" s="721"/>
      <c r="D22" s="725"/>
      <c r="E22" s="727"/>
      <c r="F22" s="907"/>
      <c r="G22" s="908"/>
      <c r="H22" s="909"/>
      <c r="I22" s="721"/>
      <c r="J22" s="725"/>
      <c r="K22" s="727"/>
    </row>
    <row r="23" spans="3:12" ht="37.5" customHeight="1" x14ac:dyDescent="0.2">
      <c r="C23" s="729" t="s">
        <v>4716</v>
      </c>
      <c r="D23" s="734"/>
      <c r="E23" s="734"/>
      <c r="F23" s="734"/>
      <c r="G23" s="734"/>
      <c r="H23" s="734"/>
      <c r="I23" s="734"/>
      <c r="J23" s="734"/>
      <c r="K23" s="730"/>
    </row>
    <row r="24" spans="3:12" ht="10.5" customHeight="1" x14ac:dyDescent="0.2">
      <c r="C24" s="720"/>
      <c r="D24" s="722" t="s">
        <v>4713</v>
      </c>
      <c r="E24" s="726"/>
      <c r="F24" s="913"/>
      <c r="G24" s="722" t="s">
        <v>31</v>
      </c>
      <c r="H24" s="914"/>
      <c r="I24" s="720"/>
      <c r="J24" s="883" t="s">
        <v>4714</v>
      </c>
      <c r="K24" s="726"/>
    </row>
    <row r="25" spans="3:12" ht="39.75" customHeight="1" x14ac:dyDescent="0.2">
      <c r="C25" s="721"/>
      <c r="D25" s="723"/>
      <c r="E25" s="727"/>
      <c r="F25" s="912"/>
      <c r="G25" s="723"/>
      <c r="H25" s="902"/>
      <c r="I25" s="721"/>
      <c r="J25" s="884"/>
      <c r="K25" s="727"/>
    </row>
    <row r="26" spans="3:12" ht="14.25" customHeight="1" x14ac:dyDescent="0.2">
      <c r="C26" s="720"/>
      <c r="D26" s="724"/>
      <c r="E26" s="726"/>
      <c r="F26" s="904"/>
      <c r="G26" s="905"/>
      <c r="H26" s="906"/>
      <c r="I26" s="720"/>
      <c r="J26" s="724"/>
      <c r="K26" s="726"/>
    </row>
    <row r="27" spans="3:12" ht="30" customHeight="1" x14ac:dyDescent="0.2">
      <c r="C27" s="721"/>
      <c r="D27" s="725"/>
      <c r="E27" s="727"/>
      <c r="F27" s="907"/>
      <c r="G27" s="908"/>
      <c r="H27" s="909"/>
      <c r="I27" s="721"/>
      <c r="J27" s="725"/>
      <c r="K27" s="727"/>
    </row>
    <row r="28" spans="3:12" ht="14.25" customHeight="1" x14ac:dyDescent="0.2">
      <c r="C28" s="720"/>
      <c r="D28" s="724"/>
      <c r="E28" s="726"/>
      <c r="F28" s="904"/>
      <c r="G28" s="905"/>
      <c r="H28" s="906"/>
      <c r="I28" s="720"/>
      <c r="J28" s="724"/>
      <c r="K28" s="726"/>
    </row>
    <row r="29" spans="3:12" ht="30" customHeight="1" x14ac:dyDescent="0.2">
      <c r="C29" s="721"/>
      <c r="D29" s="725"/>
      <c r="E29" s="727"/>
      <c r="F29" s="907"/>
      <c r="G29" s="908"/>
      <c r="H29" s="909"/>
      <c r="I29" s="721"/>
      <c r="J29" s="725"/>
      <c r="K29" s="727"/>
    </row>
    <row r="30" spans="3:12" ht="14.25" customHeight="1" x14ac:dyDescent="0.2">
      <c r="C30" s="720"/>
      <c r="D30" s="724"/>
      <c r="E30" s="726"/>
      <c r="F30" s="904"/>
      <c r="G30" s="905"/>
      <c r="H30" s="906"/>
      <c r="I30" s="720"/>
      <c r="J30" s="724"/>
      <c r="K30" s="726"/>
    </row>
    <row r="31" spans="3:12" ht="30" customHeight="1" x14ac:dyDescent="0.2">
      <c r="C31" s="721"/>
      <c r="D31" s="725"/>
      <c r="E31" s="727"/>
      <c r="F31" s="907"/>
      <c r="G31" s="908"/>
      <c r="H31" s="909"/>
      <c r="I31" s="721"/>
      <c r="J31" s="725"/>
      <c r="K31" s="727"/>
    </row>
    <row r="32" spans="3:12" ht="14.25" customHeight="1" x14ac:dyDescent="0.2">
      <c r="C32" s="720"/>
      <c r="D32" s="724"/>
      <c r="E32" s="726"/>
      <c r="F32" s="904"/>
      <c r="G32" s="905"/>
      <c r="H32" s="906"/>
      <c r="I32" s="720"/>
      <c r="J32" s="724"/>
      <c r="K32" s="726"/>
    </row>
    <row r="33" spans="3:15" ht="30" customHeight="1" x14ac:dyDescent="0.2">
      <c r="C33" s="721"/>
      <c r="D33" s="725"/>
      <c r="E33" s="727"/>
      <c r="F33" s="907"/>
      <c r="G33" s="908"/>
      <c r="H33" s="909"/>
      <c r="I33" s="721"/>
      <c r="J33" s="725"/>
      <c r="K33" s="727"/>
    </row>
    <row r="34" spans="3:15" ht="14.25" customHeight="1" x14ac:dyDescent="0.2">
      <c r="C34" s="720"/>
      <c r="D34" s="724"/>
      <c r="E34" s="726"/>
      <c r="F34" s="904"/>
      <c r="G34" s="905"/>
      <c r="H34" s="906"/>
      <c r="I34" s="720"/>
      <c r="J34" s="724"/>
      <c r="K34" s="726"/>
    </row>
    <row r="35" spans="3:15" ht="30" customHeight="1" x14ac:dyDescent="0.2">
      <c r="C35" s="721"/>
      <c r="D35" s="725"/>
      <c r="E35" s="727"/>
      <c r="F35" s="907"/>
      <c r="G35" s="908"/>
      <c r="H35" s="909"/>
      <c r="I35" s="721"/>
      <c r="J35" s="725"/>
      <c r="K35" s="727"/>
    </row>
    <row r="36" spans="3:15" ht="14.25" customHeight="1" x14ac:dyDescent="0.2">
      <c r="C36" s="720"/>
      <c r="D36" s="724"/>
      <c r="E36" s="726"/>
      <c r="F36" s="904"/>
      <c r="G36" s="905"/>
      <c r="H36" s="906"/>
      <c r="I36" s="720"/>
      <c r="J36" s="724"/>
      <c r="K36" s="726"/>
    </row>
    <row r="37" spans="3:15" ht="30" customHeight="1" x14ac:dyDescent="0.2">
      <c r="C37" s="721"/>
      <c r="D37" s="725"/>
      <c r="E37" s="727"/>
      <c r="F37" s="907"/>
      <c r="G37" s="908"/>
      <c r="H37" s="909"/>
      <c r="I37" s="721"/>
      <c r="J37" s="725"/>
      <c r="K37" s="727"/>
    </row>
    <row r="38" spans="3:15" ht="14.25" customHeight="1" x14ac:dyDescent="0.2">
      <c r="C38" s="720"/>
      <c r="D38" s="724"/>
      <c r="E38" s="726"/>
      <c r="F38" s="904"/>
      <c r="G38" s="905"/>
      <c r="H38" s="906"/>
      <c r="I38" s="720"/>
      <c r="J38" s="724"/>
      <c r="K38" s="726"/>
    </row>
    <row r="39" spans="3:15" ht="30" customHeight="1" x14ac:dyDescent="0.2">
      <c r="C39" s="721"/>
      <c r="D39" s="725"/>
      <c r="E39" s="727"/>
      <c r="F39" s="907"/>
      <c r="G39" s="908"/>
      <c r="H39" s="909"/>
      <c r="I39" s="721"/>
      <c r="J39" s="725"/>
      <c r="K39" s="727"/>
    </row>
    <row r="40" spans="3:15" ht="14.25" customHeight="1" x14ac:dyDescent="0.2">
      <c r="C40" s="365"/>
      <c r="D40" s="366"/>
      <c r="E40" s="365"/>
      <c r="F40" s="367"/>
      <c r="G40" s="366"/>
      <c r="H40" s="368"/>
      <c r="I40" s="368"/>
      <c r="J40" s="369"/>
      <c r="K40" s="368"/>
    </row>
    <row r="41" spans="3:15" ht="20.149999999999999" customHeight="1" x14ac:dyDescent="0.2">
      <c r="C41" s="266" t="s">
        <v>38</v>
      </c>
    </row>
    <row r="42" spans="3:15" ht="15" customHeight="1" x14ac:dyDescent="0.2">
      <c r="D42" s="732" t="s">
        <v>136</v>
      </c>
      <c r="E42" s="732"/>
      <c r="F42" s="732"/>
      <c r="G42" s="732"/>
    </row>
    <row r="43" spans="3:15" ht="19.5" customHeight="1" x14ac:dyDescent="0.2">
      <c r="H43" s="274" t="s">
        <v>37</v>
      </c>
      <c r="J43" s="916"/>
      <c r="K43" s="916"/>
    </row>
    <row r="44" spans="3:15" ht="13" customHeight="1" x14ac:dyDescent="0.2"/>
    <row r="45" spans="3:15" ht="11.25" customHeight="1" x14ac:dyDescent="0.2">
      <c r="C45" s="266" t="s">
        <v>4708</v>
      </c>
      <c r="D45" s="266"/>
      <c r="G45" s="266"/>
      <c r="J45" s="266"/>
    </row>
    <row r="46" spans="3:15" ht="20.149999999999999" customHeight="1" x14ac:dyDescent="0.2">
      <c r="C46" s="915" t="s">
        <v>4717</v>
      </c>
      <c r="D46" s="915"/>
      <c r="E46" s="915"/>
      <c r="F46" s="915"/>
      <c r="G46" s="915"/>
      <c r="H46" s="915"/>
      <c r="I46" s="915"/>
      <c r="J46" s="915"/>
      <c r="K46" s="915"/>
      <c r="L46" s="364"/>
      <c r="M46" s="364"/>
      <c r="N46" s="364"/>
      <c r="O46" s="364"/>
    </row>
    <row r="47" spans="3:15" ht="20.149999999999999" customHeight="1" x14ac:dyDescent="0.2">
      <c r="C47" s="915"/>
      <c r="D47" s="915"/>
      <c r="E47" s="915"/>
      <c r="F47" s="915"/>
      <c r="G47" s="915"/>
      <c r="H47" s="915"/>
      <c r="I47" s="915"/>
      <c r="J47" s="915"/>
      <c r="K47" s="915"/>
      <c r="L47" s="364"/>
      <c r="M47" s="364"/>
      <c r="N47" s="364"/>
      <c r="O47" s="364"/>
    </row>
  </sheetData>
  <sheetProtection sheet="1" objects="1" scenarios="1"/>
  <mergeCells count="83">
    <mergeCell ref="C46:K47"/>
    <mergeCell ref="C38:E38"/>
    <mergeCell ref="F38:H39"/>
    <mergeCell ref="I38:K39"/>
    <mergeCell ref="C39:E39"/>
    <mergeCell ref="D42:G42"/>
    <mergeCell ref="J43:K43"/>
    <mergeCell ref="C34:E34"/>
    <mergeCell ref="F34:H35"/>
    <mergeCell ref="I34:K35"/>
    <mergeCell ref="C35:E35"/>
    <mergeCell ref="C36:E36"/>
    <mergeCell ref="F36:H37"/>
    <mergeCell ref="I36:K37"/>
    <mergeCell ref="C37:E37"/>
    <mergeCell ref="C30:E30"/>
    <mergeCell ref="F30:H31"/>
    <mergeCell ref="I30:K31"/>
    <mergeCell ref="C31:E31"/>
    <mergeCell ref="C32:E32"/>
    <mergeCell ref="F32:H33"/>
    <mergeCell ref="I32:K33"/>
    <mergeCell ref="C33:E33"/>
    <mergeCell ref="C26:E26"/>
    <mergeCell ref="F26:H27"/>
    <mergeCell ref="I26:K27"/>
    <mergeCell ref="C27:E27"/>
    <mergeCell ref="C28:E28"/>
    <mergeCell ref="F28:H29"/>
    <mergeCell ref="I28:K29"/>
    <mergeCell ref="C29:E29"/>
    <mergeCell ref="C23:K23"/>
    <mergeCell ref="C24:C25"/>
    <mergeCell ref="D24:D25"/>
    <mergeCell ref="E24:E25"/>
    <mergeCell ref="F24:F25"/>
    <mergeCell ref="G24:G25"/>
    <mergeCell ref="H24:H25"/>
    <mergeCell ref="I24:I25"/>
    <mergeCell ref="J24:J25"/>
    <mergeCell ref="K24:K25"/>
    <mergeCell ref="C19:E19"/>
    <mergeCell ref="F19:H20"/>
    <mergeCell ref="I19:K20"/>
    <mergeCell ref="C20:E20"/>
    <mergeCell ref="C21:E21"/>
    <mergeCell ref="F21:H22"/>
    <mergeCell ref="I21:K22"/>
    <mergeCell ref="C22:E22"/>
    <mergeCell ref="C15:E15"/>
    <mergeCell ref="F15:H16"/>
    <mergeCell ref="I15:K16"/>
    <mergeCell ref="C16:E16"/>
    <mergeCell ref="C17:E17"/>
    <mergeCell ref="F17:H18"/>
    <mergeCell ref="I17:K18"/>
    <mergeCell ref="C18:E18"/>
    <mergeCell ref="C11:E11"/>
    <mergeCell ref="F11:H12"/>
    <mergeCell ref="I11:K12"/>
    <mergeCell ref="C12:E12"/>
    <mergeCell ref="C13:E13"/>
    <mergeCell ref="F13:H14"/>
    <mergeCell ref="I13:K14"/>
    <mergeCell ref="C14:E14"/>
    <mergeCell ref="H7:H8"/>
    <mergeCell ref="I7:I8"/>
    <mergeCell ref="J7:J8"/>
    <mergeCell ref="K7:K8"/>
    <mergeCell ref="C9:E9"/>
    <mergeCell ref="F9:H10"/>
    <mergeCell ref="I9:K10"/>
    <mergeCell ref="C10:E10"/>
    <mergeCell ref="C7:C8"/>
    <mergeCell ref="D7:D8"/>
    <mergeCell ref="E7:E8"/>
    <mergeCell ref="F7:F8"/>
    <mergeCell ref="G7:G8"/>
    <mergeCell ref="B2:L2"/>
    <mergeCell ref="C3:K3"/>
    <mergeCell ref="C4:K4"/>
    <mergeCell ref="C5:K5"/>
    <mergeCell ref="C6:K6"/>
  </mergeCells>
  <phoneticPr fontId="2"/>
  <pageMargins left="0.59055118110236227" right="0.59055118110236227" top="0.59055118110236227" bottom="0.59055118110236227" header="0.51181102362204722" footer="0.51181102362204722"/>
  <pageSetup paperSize="9" scale="78"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2E47E-1872-498B-BD31-B876BB7F9489}">
  <sheetPr>
    <tabColor rgb="FFFFFF00"/>
  </sheetPr>
  <dimension ref="A1:BF164"/>
  <sheetViews>
    <sheetView view="pageBreakPreview" topLeftCell="A2" zoomScaleNormal="100" zoomScaleSheetLayoutView="100" workbookViewId="0">
      <selection activeCell="L8" sqref="L8:M8"/>
    </sheetView>
  </sheetViews>
  <sheetFormatPr defaultColWidth="3.36328125" defaultRowHeight="16" customHeight="1" x14ac:dyDescent="0.2"/>
  <cols>
    <col min="1" max="1" width="4.453125" style="122" bestFit="1" customWidth="1"/>
    <col min="2" max="2" width="1.6328125" style="122" customWidth="1"/>
    <col min="3" max="25" width="2.90625" style="122" customWidth="1"/>
    <col min="26" max="27" width="3.08984375" style="122" customWidth="1"/>
    <col min="28" max="34" width="2.90625" style="122" customWidth="1"/>
    <col min="35" max="35" width="3.6328125" style="372" customWidth="1"/>
    <col min="36" max="36" width="25.36328125" style="122" customWidth="1"/>
    <col min="37" max="37" width="2.26953125" style="122" customWidth="1"/>
    <col min="38" max="38" width="5.7265625" style="122" customWidth="1"/>
    <col min="39" max="39" width="2.453125" style="122" customWidth="1"/>
    <col min="40" max="40" width="4" style="122" customWidth="1"/>
    <col min="41" max="41" width="2.90625" style="122" customWidth="1"/>
    <col min="42" max="42" width="4" style="122" customWidth="1"/>
    <col min="43" max="43" width="2.90625" style="122" customWidth="1"/>
    <col min="44" max="44" width="4" style="122" customWidth="1"/>
    <col min="45" max="45" width="2.90625" style="122" customWidth="1"/>
    <col min="46" max="46" width="2.26953125" style="122" customWidth="1"/>
    <col min="47" max="47" width="5.7265625" style="239" customWidth="1"/>
    <col min="48" max="48" width="2.26953125" style="122" customWidth="1"/>
    <col min="49" max="49" width="10.08984375" style="122" customWidth="1"/>
    <col min="50" max="50" width="2.26953125" style="122" customWidth="1"/>
    <col min="51" max="51" width="7.6328125" style="122" customWidth="1"/>
    <col min="52" max="52" width="2.26953125" style="122" customWidth="1"/>
    <col min="53" max="53" width="3.36328125" style="122"/>
    <col min="54" max="54" width="6.7265625" style="161" customWidth="1"/>
    <col min="55" max="55" width="1.26953125" style="122" customWidth="1"/>
    <col min="56" max="56" width="8.36328125" style="122" customWidth="1"/>
    <col min="57" max="260" width="3.36328125" style="122"/>
    <col min="261" max="261" width="4.6328125" style="122" customWidth="1"/>
    <col min="262" max="262" width="2.08984375" style="122" customWidth="1"/>
    <col min="263" max="304" width="2.90625" style="122" customWidth="1"/>
    <col min="305" max="516" width="3.36328125" style="122"/>
    <col min="517" max="517" width="4.6328125" style="122" customWidth="1"/>
    <col min="518" max="518" width="2.08984375" style="122" customWidth="1"/>
    <col min="519" max="560" width="2.90625" style="122" customWidth="1"/>
    <col min="561" max="772" width="3.36328125" style="122"/>
    <col min="773" max="773" width="4.6328125" style="122" customWidth="1"/>
    <col min="774" max="774" width="2.08984375" style="122" customWidth="1"/>
    <col min="775" max="816" width="2.90625" style="122" customWidth="1"/>
    <col min="817" max="1028" width="3.36328125" style="122"/>
    <col min="1029" max="1029" width="4.6328125" style="122" customWidth="1"/>
    <col min="1030" max="1030" width="2.08984375" style="122" customWidth="1"/>
    <col min="1031" max="1072" width="2.90625" style="122" customWidth="1"/>
    <col min="1073" max="1284" width="3.36328125" style="122"/>
    <col min="1285" max="1285" width="4.6328125" style="122" customWidth="1"/>
    <col min="1286" max="1286" width="2.08984375" style="122" customWidth="1"/>
    <col min="1287" max="1328" width="2.90625" style="122" customWidth="1"/>
    <col min="1329" max="1540" width="3.36328125" style="122"/>
    <col min="1541" max="1541" width="4.6328125" style="122" customWidth="1"/>
    <col min="1542" max="1542" width="2.08984375" style="122" customWidth="1"/>
    <col min="1543" max="1584" width="2.90625" style="122" customWidth="1"/>
    <col min="1585" max="1796" width="3.36328125" style="122"/>
    <col min="1797" max="1797" width="4.6328125" style="122" customWidth="1"/>
    <col min="1798" max="1798" width="2.08984375" style="122" customWidth="1"/>
    <col min="1799" max="1840" width="2.90625" style="122" customWidth="1"/>
    <col min="1841" max="2052" width="3.36328125" style="122"/>
    <col min="2053" max="2053" width="4.6328125" style="122" customWidth="1"/>
    <col min="2054" max="2054" width="2.08984375" style="122" customWidth="1"/>
    <col min="2055" max="2096" width="2.90625" style="122" customWidth="1"/>
    <col min="2097" max="2308" width="3.36328125" style="122"/>
    <col min="2309" max="2309" width="4.6328125" style="122" customWidth="1"/>
    <col min="2310" max="2310" width="2.08984375" style="122" customWidth="1"/>
    <col min="2311" max="2352" width="2.90625" style="122" customWidth="1"/>
    <col min="2353" max="2564" width="3.36328125" style="122"/>
    <col min="2565" max="2565" width="4.6328125" style="122" customWidth="1"/>
    <col min="2566" max="2566" width="2.08984375" style="122" customWidth="1"/>
    <col min="2567" max="2608" width="2.90625" style="122" customWidth="1"/>
    <col min="2609" max="2820" width="3.36328125" style="122"/>
    <col min="2821" max="2821" width="4.6328125" style="122" customWidth="1"/>
    <col min="2822" max="2822" width="2.08984375" style="122" customWidth="1"/>
    <col min="2823" max="2864" width="2.90625" style="122" customWidth="1"/>
    <col min="2865" max="3076" width="3.36328125" style="122"/>
    <col min="3077" max="3077" width="4.6328125" style="122" customWidth="1"/>
    <col min="3078" max="3078" width="2.08984375" style="122" customWidth="1"/>
    <col min="3079" max="3120" width="2.90625" style="122" customWidth="1"/>
    <col min="3121" max="3332" width="3.36328125" style="122"/>
    <col min="3333" max="3333" width="4.6328125" style="122" customWidth="1"/>
    <col min="3334" max="3334" width="2.08984375" style="122" customWidth="1"/>
    <col min="3335" max="3376" width="2.90625" style="122" customWidth="1"/>
    <col min="3377" max="3588" width="3.36328125" style="122"/>
    <col min="3589" max="3589" width="4.6328125" style="122" customWidth="1"/>
    <col min="3590" max="3590" width="2.08984375" style="122" customWidth="1"/>
    <col min="3591" max="3632" width="2.90625" style="122" customWidth="1"/>
    <col min="3633" max="3844" width="3.36328125" style="122"/>
    <col min="3845" max="3845" width="4.6328125" style="122" customWidth="1"/>
    <col min="3846" max="3846" width="2.08984375" style="122" customWidth="1"/>
    <col min="3847" max="3888" width="2.90625" style="122" customWidth="1"/>
    <col min="3889" max="4100" width="3.36328125" style="122"/>
    <col min="4101" max="4101" width="4.6328125" style="122" customWidth="1"/>
    <col min="4102" max="4102" width="2.08984375" style="122" customWidth="1"/>
    <col min="4103" max="4144" width="2.90625" style="122" customWidth="1"/>
    <col min="4145" max="4356" width="3.36328125" style="122"/>
    <col min="4357" max="4357" width="4.6328125" style="122" customWidth="1"/>
    <col min="4358" max="4358" width="2.08984375" style="122" customWidth="1"/>
    <col min="4359" max="4400" width="2.90625" style="122" customWidth="1"/>
    <col min="4401" max="4612" width="3.36328125" style="122"/>
    <col min="4613" max="4613" width="4.6328125" style="122" customWidth="1"/>
    <col min="4614" max="4614" width="2.08984375" style="122" customWidth="1"/>
    <col min="4615" max="4656" width="2.90625" style="122" customWidth="1"/>
    <col min="4657" max="4868" width="3.36328125" style="122"/>
    <col min="4869" max="4869" width="4.6328125" style="122" customWidth="1"/>
    <col min="4870" max="4870" width="2.08984375" style="122" customWidth="1"/>
    <col min="4871" max="4912" width="2.90625" style="122" customWidth="1"/>
    <col min="4913" max="5124" width="3.36328125" style="122"/>
    <col min="5125" max="5125" width="4.6328125" style="122" customWidth="1"/>
    <col min="5126" max="5126" width="2.08984375" style="122" customWidth="1"/>
    <col min="5127" max="5168" width="2.90625" style="122" customWidth="1"/>
    <col min="5169" max="5380" width="3.36328125" style="122"/>
    <col min="5381" max="5381" width="4.6328125" style="122" customWidth="1"/>
    <col min="5382" max="5382" width="2.08984375" style="122" customWidth="1"/>
    <col min="5383" max="5424" width="2.90625" style="122" customWidth="1"/>
    <col min="5425" max="5636" width="3.36328125" style="122"/>
    <col min="5637" max="5637" width="4.6328125" style="122" customWidth="1"/>
    <col min="5638" max="5638" width="2.08984375" style="122" customWidth="1"/>
    <col min="5639" max="5680" width="2.90625" style="122" customWidth="1"/>
    <col min="5681" max="5892" width="3.36328125" style="122"/>
    <col min="5893" max="5893" width="4.6328125" style="122" customWidth="1"/>
    <col min="5894" max="5894" width="2.08984375" style="122" customWidth="1"/>
    <col min="5895" max="5936" width="2.90625" style="122" customWidth="1"/>
    <col min="5937" max="6148" width="3.36328125" style="122"/>
    <col min="6149" max="6149" width="4.6328125" style="122" customWidth="1"/>
    <col min="6150" max="6150" width="2.08984375" style="122" customWidth="1"/>
    <col min="6151" max="6192" width="2.90625" style="122" customWidth="1"/>
    <col min="6193" max="6404" width="3.36328125" style="122"/>
    <col min="6405" max="6405" width="4.6328125" style="122" customWidth="1"/>
    <col min="6406" max="6406" width="2.08984375" style="122" customWidth="1"/>
    <col min="6407" max="6448" width="2.90625" style="122" customWidth="1"/>
    <col min="6449" max="6660" width="3.36328125" style="122"/>
    <col min="6661" max="6661" width="4.6328125" style="122" customWidth="1"/>
    <col min="6662" max="6662" width="2.08984375" style="122" customWidth="1"/>
    <col min="6663" max="6704" width="2.90625" style="122" customWidth="1"/>
    <col min="6705" max="6916" width="3.36328125" style="122"/>
    <col min="6917" max="6917" width="4.6328125" style="122" customWidth="1"/>
    <col min="6918" max="6918" width="2.08984375" style="122" customWidth="1"/>
    <col min="6919" max="6960" width="2.90625" style="122" customWidth="1"/>
    <col min="6961" max="7172" width="3.36328125" style="122"/>
    <col min="7173" max="7173" width="4.6328125" style="122" customWidth="1"/>
    <col min="7174" max="7174" width="2.08984375" style="122" customWidth="1"/>
    <col min="7175" max="7216" width="2.90625" style="122" customWidth="1"/>
    <col min="7217" max="7428" width="3.36328125" style="122"/>
    <col min="7429" max="7429" width="4.6328125" style="122" customWidth="1"/>
    <col min="7430" max="7430" width="2.08984375" style="122" customWidth="1"/>
    <col min="7431" max="7472" width="2.90625" style="122" customWidth="1"/>
    <col min="7473" max="7684" width="3.36328125" style="122"/>
    <col min="7685" max="7685" width="4.6328125" style="122" customWidth="1"/>
    <col min="7686" max="7686" width="2.08984375" style="122" customWidth="1"/>
    <col min="7687" max="7728" width="2.90625" style="122" customWidth="1"/>
    <col min="7729" max="7940" width="3.36328125" style="122"/>
    <col min="7941" max="7941" width="4.6328125" style="122" customWidth="1"/>
    <col min="7942" max="7942" width="2.08984375" style="122" customWidth="1"/>
    <col min="7943" max="7984" width="2.90625" style="122" customWidth="1"/>
    <col min="7985" max="8196" width="3.36328125" style="122"/>
    <col min="8197" max="8197" width="4.6328125" style="122" customWidth="1"/>
    <col min="8198" max="8198" width="2.08984375" style="122" customWidth="1"/>
    <col min="8199" max="8240" width="2.90625" style="122" customWidth="1"/>
    <col min="8241" max="8452" width="3.36328125" style="122"/>
    <col min="8453" max="8453" width="4.6328125" style="122" customWidth="1"/>
    <col min="8454" max="8454" width="2.08984375" style="122" customWidth="1"/>
    <col min="8455" max="8496" width="2.90625" style="122" customWidth="1"/>
    <col min="8497" max="8708" width="3.36328125" style="122"/>
    <col min="8709" max="8709" width="4.6328125" style="122" customWidth="1"/>
    <col min="8710" max="8710" width="2.08984375" style="122" customWidth="1"/>
    <col min="8711" max="8752" width="2.90625" style="122" customWidth="1"/>
    <col min="8753" max="8964" width="3.36328125" style="122"/>
    <col min="8965" max="8965" width="4.6328125" style="122" customWidth="1"/>
    <col min="8966" max="8966" width="2.08984375" style="122" customWidth="1"/>
    <col min="8967" max="9008" width="2.90625" style="122" customWidth="1"/>
    <col min="9009" max="9220" width="3.36328125" style="122"/>
    <col min="9221" max="9221" width="4.6328125" style="122" customWidth="1"/>
    <col min="9222" max="9222" width="2.08984375" style="122" customWidth="1"/>
    <col min="9223" max="9264" width="2.90625" style="122" customWidth="1"/>
    <col min="9265" max="9476" width="3.36328125" style="122"/>
    <col min="9477" max="9477" width="4.6328125" style="122" customWidth="1"/>
    <col min="9478" max="9478" width="2.08984375" style="122" customWidth="1"/>
    <col min="9479" max="9520" width="2.90625" style="122" customWidth="1"/>
    <col min="9521" max="9732" width="3.36328125" style="122"/>
    <col min="9733" max="9733" width="4.6328125" style="122" customWidth="1"/>
    <col min="9734" max="9734" width="2.08984375" style="122" customWidth="1"/>
    <col min="9735" max="9776" width="2.90625" style="122" customWidth="1"/>
    <col min="9777" max="9988" width="3.36328125" style="122"/>
    <col min="9989" max="9989" width="4.6328125" style="122" customWidth="1"/>
    <col min="9990" max="9990" width="2.08984375" style="122" customWidth="1"/>
    <col min="9991" max="10032" width="2.90625" style="122" customWidth="1"/>
    <col min="10033" max="10244" width="3.36328125" style="122"/>
    <col min="10245" max="10245" width="4.6328125" style="122" customWidth="1"/>
    <col min="10246" max="10246" width="2.08984375" style="122" customWidth="1"/>
    <col min="10247" max="10288" width="2.90625" style="122" customWidth="1"/>
    <col min="10289" max="10500" width="3.36328125" style="122"/>
    <col min="10501" max="10501" width="4.6328125" style="122" customWidth="1"/>
    <col min="10502" max="10502" width="2.08984375" style="122" customWidth="1"/>
    <col min="10503" max="10544" width="2.90625" style="122" customWidth="1"/>
    <col min="10545" max="10756" width="3.36328125" style="122"/>
    <col min="10757" max="10757" width="4.6328125" style="122" customWidth="1"/>
    <col min="10758" max="10758" width="2.08984375" style="122" customWidth="1"/>
    <col min="10759" max="10800" width="2.90625" style="122" customWidth="1"/>
    <col min="10801" max="11012" width="3.36328125" style="122"/>
    <col min="11013" max="11013" width="4.6328125" style="122" customWidth="1"/>
    <col min="11014" max="11014" width="2.08984375" style="122" customWidth="1"/>
    <col min="11015" max="11056" width="2.90625" style="122" customWidth="1"/>
    <col min="11057" max="11268" width="3.36328125" style="122"/>
    <col min="11269" max="11269" width="4.6328125" style="122" customWidth="1"/>
    <col min="11270" max="11270" width="2.08984375" style="122" customWidth="1"/>
    <col min="11271" max="11312" width="2.90625" style="122" customWidth="1"/>
    <col min="11313" max="11524" width="3.36328125" style="122"/>
    <col min="11525" max="11525" width="4.6328125" style="122" customWidth="1"/>
    <col min="11526" max="11526" width="2.08984375" style="122" customWidth="1"/>
    <col min="11527" max="11568" width="2.90625" style="122" customWidth="1"/>
    <col min="11569" max="11780" width="3.36328125" style="122"/>
    <col min="11781" max="11781" width="4.6328125" style="122" customWidth="1"/>
    <col min="11782" max="11782" width="2.08984375" style="122" customWidth="1"/>
    <col min="11783" max="11824" width="2.90625" style="122" customWidth="1"/>
    <col min="11825" max="12036" width="3.36328125" style="122"/>
    <col min="12037" max="12037" width="4.6328125" style="122" customWidth="1"/>
    <col min="12038" max="12038" width="2.08984375" style="122" customWidth="1"/>
    <col min="12039" max="12080" width="2.90625" style="122" customWidth="1"/>
    <col min="12081" max="12292" width="3.36328125" style="122"/>
    <col min="12293" max="12293" width="4.6328125" style="122" customWidth="1"/>
    <col min="12294" max="12294" width="2.08984375" style="122" customWidth="1"/>
    <col min="12295" max="12336" width="2.90625" style="122" customWidth="1"/>
    <col min="12337" max="12548" width="3.36328125" style="122"/>
    <col min="12549" max="12549" width="4.6328125" style="122" customWidth="1"/>
    <col min="12550" max="12550" width="2.08984375" style="122" customWidth="1"/>
    <col min="12551" max="12592" width="2.90625" style="122" customWidth="1"/>
    <col min="12593" max="12804" width="3.36328125" style="122"/>
    <col min="12805" max="12805" width="4.6328125" style="122" customWidth="1"/>
    <col min="12806" max="12806" width="2.08984375" style="122" customWidth="1"/>
    <col min="12807" max="12848" width="2.90625" style="122" customWidth="1"/>
    <col min="12849" max="13060" width="3.36328125" style="122"/>
    <col min="13061" max="13061" width="4.6328125" style="122" customWidth="1"/>
    <col min="13062" max="13062" width="2.08984375" style="122" customWidth="1"/>
    <col min="13063" max="13104" width="2.90625" style="122" customWidth="1"/>
    <col min="13105" max="13316" width="3.36328125" style="122"/>
    <col min="13317" max="13317" width="4.6328125" style="122" customWidth="1"/>
    <col min="13318" max="13318" width="2.08984375" style="122" customWidth="1"/>
    <col min="13319" max="13360" width="2.90625" style="122" customWidth="1"/>
    <col min="13361" max="13572" width="3.36328125" style="122"/>
    <col min="13573" max="13573" width="4.6328125" style="122" customWidth="1"/>
    <col min="13574" max="13574" width="2.08984375" style="122" customWidth="1"/>
    <col min="13575" max="13616" width="2.90625" style="122" customWidth="1"/>
    <col min="13617" max="13828" width="3.36328125" style="122"/>
    <col min="13829" max="13829" width="4.6328125" style="122" customWidth="1"/>
    <col min="13830" max="13830" width="2.08984375" style="122" customWidth="1"/>
    <col min="13831" max="13872" width="2.90625" style="122" customWidth="1"/>
    <col min="13873" max="14084" width="3.36328125" style="122"/>
    <col min="14085" max="14085" width="4.6328125" style="122" customWidth="1"/>
    <col min="14086" max="14086" width="2.08984375" style="122" customWidth="1"/>
    <col min="14087" max="14128" width="2.90625" style="122" customWidth="1"/>
    <col min="14129" max="14340" width="3.36328125" style="122"/>
    <col min="14341" max="14341" width="4.6328125" style="122" customWidth="1"/>
    <col min="14342" max="14342" width="2.08984375" style="122" customWidth="1"/>
    <col min="14343" max="14384" width="2.90625" style="122" customWidth="1"/>
    <col min="14385" max="14596" width="3.36328125" style="122"/>
    <col min="14597" max="14597" width="4.6328125" style="122" customWidth="1"/>
    <col min="14598" max="14598" width="2.08984375" style="122" customWidth="1"/>
    <col min="14599" max="14640" width="2.90625" style="122" customWidth="1"/>
    <col min="14641" max="14852" width="3.36328125" style="122"/>
    <col min="14853" max="14853" width="4.6328125" style="122" customWidth="1"/>
    <col min="14854" max="14854" width="2.08984375" style="122" customWidth="1"/>
    <col min="14855" max="14896" width="2.90625" style="122" customWidth="1"/>
    <col min="14897" max="15108" width="3.36328125" style="122"/>
    <col min="15109" max="15109" width="4.6328125" style="122" customWidth="1"/>
    <col min="15110" max="15110" width="2.08984375" style="122" customWidth="1"/>
    <col min="15111" max="15152" width="2.90625" style="122" customWidth="1"/>
    <col min="15153" max="15364" width="3.36328125" style="122"/>
    <col min="15365" max="15365" width="4.6328125" style="122" customWidth="1"/>
    <col min="15366" max="15366" width="2.08984375" style="122" customWidth="1"/>
    <col min="15367" max="15408" width="2.90625" style="122" customWidth="1"/>
    <col min="15409" max="15620" width="3.36328125" style="122"/>
    <col min="15621" max="15621" width="4.6328125" style="122" customWidth="1"/>
    <col min="15622" max="15622" width="2.08984375" style="122" customWidth="1"/>
    <col min="15623" max="15664" width="2.90625" style="122" customWidth="1"/>
    <col min="15665" max="15876" width="3.36328125" style="122"/>
    <col min="15877" max="15877" width="4.6328125" style="122" customWidth="1"/>
    <col min="15878" max="15878" width="2.08984375" style="122" customWidth="1"/>
    <col min="15879" max="15920" width="2.90625" style="122" customWidth="1"/>
    <col min="15921" max="16132" width="3.36328125" style="122"/>
    <col min="16133" max="16133" width="4.6328125" style="122" customWidth="1"/>
    <col min="16134" max="16134" width="2.08984375" style="122" customWidth="1"/>
    <col min="16135" max="16176" width="2.90625" style="122" customWidth="1"/>
    <col min="16177" max="16384" width="3.36328125" style="122"/>
  </cols>
  <sheetData>
    <row r="1" spans="1:58" ht="20.149999999999999" customHeight="1" x14ac:dyDescent="0.2">
      <c r="A1" s="683"/>
      <c r="B1" s="683"/>
      <c r="C1" s="683"/>
      <c r="D1" s="683"/>
      <c r="E1" s="683"/>
      <c r="F1" s="683"/>
      <c r="G1" s="683"/>
      <c r="H1" s="683"/>
      <c r="I1" s="683"/>
      <c r="J1" s="683"/>
      <c r="K1" s="683"/>
      <c r="L1" s="683"/>
      <c r="M1" s="683"/>
      <c r="N1" s="683"/>
      <c r="O1" s="683"/>
      <c r="P1" s="683"/>
      <c r="Q1" s="683"/>
      <c r="R1" s="683"/>
      <c r="S1" s="683"/>
      <c r="T1" s="683"/>
      <c r="U1" s="683"/>
      <c r="V1" s="683"/>
      <c r="W1" s="683"/>
      <c r="X1" s="683"/>
      <c r="Y1" s="683"/>
      <c r="Z1" s="683"/>
      <c r="AA1" s="683"/>
      <c r="AB1" s="683"/>
      <c r="AC1" s="683"/>
      <c r="AD1" s="683"/>
      <c r="AE1" s="683"/>
      <c r="AF1" s="683"/>
      <c r="AG1" s="683"/>
      <c r="AH1" s="683"/>
      <c r="AI1" s="370"/>
    </row>
    <row r="2" spans="1:58" ht="25" customHeight="1" x14ac:dyDescent="0.2">
      <c r="A2" s="647" t="s">
        <v>4718</v>
      </c>
      <c r="B2" s="647"/>
      <c r="C2" s="647"/>
      <c r="D2" s="647"/>
      <c r="E2" s="647"/>
      <c r="F2" s="647"/>
      <c r="G2" s="647"/>
      <c r="H2" s="647"/>
      <c r="I2" s="647"/>
      <c r="J2" s="647"/>
      <c r="K2" s="647"/>
      <c r="L2" s="647"/>
      <c r="M2" s="647"/>
      <c r="N2" s="647"/>
      <c r="O2" s="647"/>
      <c r="P2" s="647"/>
      <c r="Q2" s="647"/>
      <c r="R2" s="647"/>
      <c r="S2" s="647"/>
      <c r="T2" s="647"/>
      <c r="U2" s="647"/>
      <c r="V2" s="647"/>
      <c r="W2" s="647"/>
      <c r="X2" s="647"/>
      <c r="Y2" s="647"/>
      <c r="Z2" s="647"/>
      <c r="AA2" s="647"/>
      <c r="AB2" s="647"/>
      <c r="AC2" s="647"/>
      <c r="AD2" s="647"/>
      <c r="AE2" s="647"/>
      <c r="AF2" s="647"/>
      <c r="AG2" s="647"/>
      <c r="AH2" s="647"/>
      <c r="AI2" s="371"/>
    </row>
    <row r="3" spans="1:58" ht="16" customHeight="1" x14ac:dyDescent="0.2">
      <c r="AD3" s="648" t="s">
        <v>36</v>
      </c>
      <c r="AE3" s="648"/>
      <c r="AF3" s="648"/>
    </row>
    <row r="4" spans="1:58" ht="16" customHeight="1" x14ac:dyDescent="0.2">
      <c r="AD4" s="300" t="s">
        <v>30</v>
      </c>
      <c r="AE4" s="301" t="s">
        <v>90</v>
      </c>
      <c r="AF4" s="302" t="s">
        <v>28</v>
      </c>
      <c r="AG4" s="237"/>
      <c r="AI4" s="373"/>
    </row>
    <row r="5" spans="1:58" ht="25" customHeight="1" x14ac:dyDescent="0.2">
      <c r="A5" s="647" t="s">
        <v>89</v>
      </c>
      <c r="B5" s="647"/>
      <c r="C5" s="647"/>
      <c r="D5" s="647"/>
      <c r="E5" s="647"/>
      <c r="F5" s="647"/>
      <c r="G5" s="647"/>
      <c r="H5" s="647"/>
      <c r="I5" s="647"/>
      <c r="J5" s="647"/>
      <c r="K5" s="647"/>
      <c r="L5" s="647"/>
      <c r="M5" s="647"/>
      <c r="N5" s="647"/>
      <c r="O5" s="647"/>
      <c r="P5" s="647"/>
      <c r="Q5" s="647"/>
      <c r="R5" s="647"/>
      <c r="S5" s="647"/>
      <c r="T5" s="647"/>
      <c r="U5" s="647"/>
      <c r="V5" s="647"/>
      <c r="W5" s="647"/>
      <c r="X5" s="647"/>
      <c r="Y5" s="647"/>
      <c r="Z5" s="647"/>
      <c r="AA5" s="647"/>
      <c r="AB5" s="647"/>
      <c r="AC5" s="647"/>
      <c r="AD5" s="647"/>
      <c r="AE5" s="647"/>
      <c r="AF5" s="647"/>
      <c r="AG5" s="647"/>
      <c r="AH5" s="647"/>
      <c r="AI5" s="373"/>
    </row>
    <row r="6" spans="1:58" ht="16" customHeight="1" x14ac:dyDescent="0.2">
      <c r="AC6" s="237"/>
      <c r="AD6" s="237"/>
      <c r="AE6" s="237"/>
      <c r="AF6" s="237"/>
      <c r="AG6" s="237"/>
    </row>
    <row r="7" spans="1:58" ht="16" customHeight="1" thickBot="1" x14ac:dyDescent="0.25">
      <c r="D7" s="775" t="s">
        <v>5</v>
      </c>
      <c r="E7" s="775"/>
      <c r="F7" s="775"/>
      <c r="G7" s="775"/>
      <c r="K7" s="646" t="s">
        <v>6</v>
      </c>
      <c r="L7" s="646"/>
      <c r="M7" s="646"/>
      <c r="N7" s="646"/>
      <c r="O7" s="646"/>
      <c r="P7" s="646"/>
      <c r="Q7" s="646"/>
      <c r="R7" s="646"/>
    </row>
    <row r="8" spans="1:58" ht="16" customHeight="1" thickBot="1" x14ac:dyDescent="0.25">
      <c r="C8" s="303" t="s">
        <v>18</v>
      </c>
      <c r="D8" s="304"/>
      <c r="E8" s="304"/>
      <c r="F8" s="304"/>
      <c r="G8" s="304"/>
      <c r="H8" s="305"/>
      <c r="J8" s="306" t="str">
        <f>添6!J9</f>
        <v/>
      </c>
      <c r="K8" s="308" t="str">
        <f>添6!K9</f>
        <v/>
      </c>
      <c r="L8" s="767" t="str">
        <f>添6!L9:M9</f>
        <v>(　　）</v>
      </c>
      <c r="M8" s="768"/>
      <c r="N8" s="306" t="str">
        <f>添6!N9</f>
        <v/>
      </c>
      <c r="O8" s="307" t="str">
        <f>添6!O9</f>
        <v/>
      </c>
      <c r="P8" s="307" t="str">
        <f>添6!P9</f>
        <v/>
      </c>
      <c r="Q8" s="307" t="str">
        <f>添6!Q9</f>
        <v/>
      </c>
      <c r="R8" s="307" t="str">
        <f>添6!R9</f>
        <v/>
      </c>
      <c r="S8" s="308" t="str">
        <f>添6!S9</f>
        <v/>
      </c>
      <c r="AJ8" s="161"/>
    </row>
    <row r="9" spans="1:58" ht="16" customHeight="1" x14ac:dyDescent="0.2">
      <c r="L9" s="239"/>
      <c r="M9" s="239"/>
      <c r="AC9" s="348"/>
      <c r="AD9" s="917" t="s">
        <v>14</v>
      </c>
      <c r="AE9" s="917"/>
      <c r="AF9" s="917"/>
      <c r="AG9" s="354"/>
      <c r="AI9" s="117"/>
      <c r="AJ9" s="117"/>
    </row>
    <row r="10" spans="1:58" ht="16" customHeight="1" thickBot="1" x14ac:dyDescent="0.25">
      <c r="L10" s="239"/>
      <c r="M10" s="239"/>
      <c r="AD10" s="374" t="s">
        <v>91</v>
      </c>
      <c r="AE10" s="375"/>
      <c r="AF10" s="376"/>
      <c r="AG10" s="330"/>
    </row>
    <row r="11" spans="1:58" ht="16" customHeight="1" thickBot="1" x14ac:dyDescent="0.25">
      <c r="E11" s="918" t="s">
        <v>17</v>
      </c>
      <c r="F11" s="918"/>
      <c r="G11" s="918"/>
      <c r="H11" s="918"/>
      <c r="I11" s="919" t="str">
        <f>IF(AJ12="","","　"&amp;AJ12)</f>
        <v/>
      </c>
      <c r="J11" s="919"/>
      <c r="K11" s="919"/>
      <c r="L11" s="919"/>
      <c r="M11" s="919"/>
      <c r="N11" s="919"/>
      <c r="O11" s="919"/>
      <c r="P11" s="919"/>
      <c r="Q11" s="919"/>
      <c r="R11" s="919"/>
      <c r="S11" s="919"/>
      <c r="T11" s="919"/>
      <c r="U11" s="919"/>
      <c r="V11" s="919"/>
      <c r="W11" s="919"/>
      <c r="X11" s="919"/>
      <c r="Y11" s="919"/>
      <c r="Z11" s="919"/>
      <c r="AA11" s="919"/>
      <c r="AI11" s="117" t="s">
        <v>17</v>
      </c>
      <c r="AY11" s="117" t="s">
        <v>92</v>
      </c>
      <c r="BB11" s="587"/>
      <c r="BC11" s="588"/>
      <c r="BD11" s="161" t="s">
        <v>85</v>
      </c>
    </row>
    <row r="12" spans="1:58" ht="16" customHeight="1" thickBot="1" x14ac:dyDescent="0.25">
      <c r="E12" s="918" t="s">
        <v>92</v>
      </c>
      <c r="F12" s="918"/>
      <c r="G12" s="918"/>
      <c r="H12" s="918"/>
      <c r="I12" s="920" t="str">
        <f>IF(BB11&lt;&gt;"",BB11,IF(COUNTA(AJ17:AJ41)=0,"",COUNTA(AJ17:AJ41)))</f>
        <v/>
      </c>
      <c r="J12" s="920"/>
      <c r="K12" s="920"/>
      <c r="L12" s="920"/>
      <c r="M12" s="239" t="s">
        <v>85</v>
      </c>
      <c r="O12" s="921" t="s">
        <v>93</v>
      </c>
      <c r="P12" s="921"/>
      <c r="Q12" s="921"/>
      <c r="R12" s="921"/>
      <c r="S12" s="921"/>
      <c r="T12" s="921"/>
      <c r="U12" s="921"/>
      <c r="V12" s="921"/>
      <c r="W12" s="922" t="str">
        <f>IF(BB13&lt;&gt;"",BB13,IF(COUNTIF(AB17:AB41,"○")=0,"",COUNTIF(AB17:AB41,"○")))</f>
        <v/>
      </c>
      <c r="X12" s="922"/>
      <c r="Y12" s="922"/>
      <c r="Z12" s="922"/>
      <c r="AA12" s="239" t="s">
        <v>85</v>
      </c>
      <c r="AI12" s="117"/>
      <c r="AJ12" s="772"/>
      <c r="AK12" s="773"/>
      <c r="AL12" s="773"/>
      <c r="AM12" s="773"/>
      <c r="AN12" s="773"/>
      <c r="AO12" s="773"/>
      <c r="AP12" s="773"/>
      <c r="AQ12" s="773"/>
      <c r="AR12" s="773"/>
      <c r="AS12" s="773"/>
      <c r="AT12" s="774"/>
      <c r="AU12" s="377" t="s">
        <v>545</v>
      </c>
      <c r="AY12" s="937" t="s">
        <v>4693</v>
      </c>
      <c r="AZ12" s="937"/>
      <c r="BA12" s="937"/>
    </row>
    <row r="13" spans="1:58" ht="16" customHeight="1" thickBot="1" x14ac:dyDescent="0.25">
      <c r="AI13" s="938"/>
      <c r="AJ13" s="939"/>
      <c r="AK13" s="939"/>
      <c r="AL13" s="939"/>
      <c r="AM13" s="939"/>
      <c r="AN13" s="939"/>
      <c r="AO13" s="939"/>
      <c r="AP13" s="939"/>
      <c r="AQ13" s="939"/>
      <c r="AR13" s="939"/>
      <c r="AS13" s="939"/>
      <c r="AT13" s="939"/>
      <c r="AU13" s="939"/>
      <c r="AV13" s="939"/>
      <c r="AW13" s="378"/>
      <c r="AX13" s="378"/>
      <c r="AY13" s="937"/>
      <c r="AZ13" s="937"/>
      <c r="BA13" s="937"/>
      <c r="BB13" s="587"/>
      <c r="BC13" s="588"/>
      <c r="BD13" s="161" t="s">
        <v>85</v>
      </c>
    </row>
    <row r="14" spans="1:58" ht="16" customHeight="1" thickBot="1" x14ac:dyDescent="0.25">
      <c r="A14" s="239" t="s">
        <v>0</v>
      </c>
      <c r="AI14" s="938"/>
      <c r="AJ14" s="939"/>
      <c r="AK14" s="939"/>
      <c r="AL14" s="939"/>
      <c r="AM14" s="939"/>
      <c r="AN14" s="939"/>
      <c r="AO14" s="939"/>
      <c r="AP14" s="939"/>
      <c r="AQ14" s="939"/>
      <c r="AR14" s="939"/>
      <c r="AS14" s="939"/>
      <c r="AT14" s="939"/>
      <c r="AU14" s="939"/>
      <c r="AV14" s="939"/>
      <c r="AW14" s="378"/>
      <c r="AX14" s="378"/>
      <c r="AY14" s="937"/>
      <c r="AZ14" s="937"/>
      <c r="BA14" s="937"/>
    </row>
    <row r="15" spans="1:58" ht="16" customHeight="1" thickBot="1" x14ac:dyDescent="0.25">
      <c r="A15" s="312" t="s">
        <v>157</v>
      </c>
      <c r="C15" s="940" t="s">
        <v>138</v>
      </c>
      <c r="D15" s="941"/>
      <c r="E15" s="941"/>
      <c r="F15" s="941"/>
      <c r="G15" s="941"/>
      <c r="H15" s="941"/>
      <c r="I15" s="941"/>
      <c r="J15" s="941"/>
      <c r="K15" s="941"/>
      <c r="L15" s="941"/>
      <c r="M15" s="941"/>
      <c r="N15" s="941"/>
      <c r="O15" s="941"/>
      <c r="P15" s="941"/>
      <c r="Q15" s="941"/>
      <c r="R15" s="941"/>
      <c r="S15" s="941"/>
      <c r="T15" s="941"/>
      <c r="U15" s="941"/>
      <c r="V15" s="941"/>
      <c r="W15" s="941"/>
      <c r="X15" s="941"/>
      <c r="Y15" s="941"/>
      <c r="Z15" s="941"/>
      <c r="AA15" s="941"/>
      <c r="AB15" s="941"/>
      <c r="AC15" s="941"/>
      <c r="AD15" s="941"/>
      <c r="AE15" s="941"/>
      <c r="AF15" s="942"/>
      <c r="AG15" s="239"/>
      <c r="AI15" s="117"/>
      <c r="AJ15" s="939"/>
      <c r="AK15" s="939"/>
      <c r="AL15" s="939"/>
      <c r="AM15" s="939"/>
      <c r="AN15" s="939"/>
      <c r="AO15" s="939"/>
      <c r="AP15" s="939"/>
      <c r="AQ15" s="939"/>
      <c r="AR15" s="939"/>
      <c r="AS15" s="939"/>
      <c r="AT15" s="939"/>
      <c r="AU15" s="939"/>
      <c r="AV15" s="939"/>
      <c r="AW15" s="378"/>
    </row>
    <row r="16" spans="1:58" ht="32.15" customHeight="1" thickBot="1" x14ac:dyDescent="0.25">
      <c r="C16" s="940" t="s">
        <v>137</v>
      </c>
      <c r="D16" s="941"/>
      <c r="E16" s="941"/>
      <c r="F16" s="941"/>
      <c r="G16" s="941"/>
      <c r="H16" s="941"/>
      <c r="I16" s="941"/>
      <c r="J16" s="941"/>
      <c r="K16" s="941"/>
      <c r="L16" s="942"/>
      <c r="M16" s="943" t="s">
        <v>139</v>
      </c>
      <c r="N16" s="944"/>
      <c r="O16" s="944"/>
      <c r="P16" s="944"/>
      <c r="Q16" s="944"/>
      <c r="R16" s="944"/>
      <c r="S16" s="945"/>
      <c r="T16" s="946" t="s">
        <v>94</v>
      </c>
      <c r="U16" s="924"/>
      <c r="V16" s="925"/>
      <c r="W16" s="923" t="s">
        <v>95</v>
      </c>
      <c r="X16" s="924"/>
      <c r="Y16" s="925"/>
      <c r="Z16" s="923" t="s">
        <v>96</v>
      </c>
      <c r="AA16" s="925"/>
      <c r="AB16" s="923" t="s">
        <v>97</v>
      </c>
      <c r="AC16" s="924"/>
      <c r="AD16" s="924"/>
      <c r="AE16" s="924"/>
      <c r="AF16" s="925"/>
      <c r="AG16" s="379"/>
      <c r="AI16" s="117"/>
      <c r="AJ16" s="380" t="s">
        <v>307</v>
      </c>
      <c r="AK16" s="158"/>
      <c r="AL16" s="926" t="s">
        <v>306</v>
      </c>
      <c r="AM16" s="926"/>
      <c r="AN16" s="926"/>
      <c r="AO16" s="926"/>
      <c r="AP16" s="926"/>
      <c r="AQ16" s="926"/>
      <c r="AR16" s="926"/>
      <c r="AS16" s="158"/>
      <c r="AT16" s="158"/>
      <c r="AU16" s="380" t="s">
        <v>94</v>
      </c>
      <c r="AV16" s="158"/>
      <c r="AW16" s="381" t="s">
        <v>310</v>
      </c>
      <c r="AX16" s="158"/>
      <c r="AY16" s="382" t="s">
        <v>311</v>
      </c>
      <c r="AZ16" s="927" t="s">
        <v>375</v>
      </c>
      <c r="BA16" s="927"/>
      <c r="BB16" s="927"/>
      <c r="BC16" s="383"/>
      <c r="BD16" s="384" t="s">
        <v>376</v>
      </c>
      <c r="BE16" s="385"/>
      <c r="BF16" s="385"/>
    </row>
    <row r="17" spans="1:56" ht="23.15" customHeight="1" thickBot="1" x14ac:dyDescent="0.25">
      <c r="A17" s="237" t="s">
        <v>151</v>
      </c>
      <c r="C17" s="306" t="str">
        <f t="shared" ref="C17:C41" si="0">LEFT(AJ17)</f>
        <v/>
      </c>
      <c r="D17" s="307" t="str">
        <f t="shared" ref="D17:D41" si="1">MID(AJ17,2,1)</f>
        <v/>
      </c>
      <c r="E17" s="307" t="str">
        <f t="shared" ref="E17:E41" si="2">MID(AJ17,3,1)</f>
        <v/>
      </c>
      <c r="F17" s="307" t="str">
        <f t="shared" ref="F17:F41" si="3">MID(AJ17,4,1)</f>
        <v/>
      </c>
      <c r="G17" s="307" t="str">
        <f t="shared" ref="G17:G41" si="4">MID(AJ17,5,1)</f>
        <v/>
      </c>
      <c r="H17" s="307" t="str">
        <f t="shared" ref="H17:H41" si="5">MID(AJ17,6,1)</f>
        <v/>
      </c>
      <c r="I17" s="307" t="str">
        <f t="shared" ref="I17:I41" si="6">MID(AJ17,7,1)</f>
        <v/>
      </c>
      <c r="J17" s="307" t="str">
        <f t="shared" ref="J17:J41" si="7">MID(AJ17,8,1)</f>
        <v/>
      </c>
      <c r="K17" s="307" t="str">
        <f t="shared" ref="K17:K41" si="8">MID(AJ17,9,1)</f>
        <v/>
      </c>
      <c r="L17" s="308" t="str">
        <f t="shared" ref="L17:L41" si="9">MID(AJ17,10,1)</f>
        <v/>
      </c>
      <c r="M17" s="386" t="str">
        <f t="shared" ref="M17:M41" si="10">LEFT(AL17)</f>
        <v/>
      </c>
      <c r="N17" s="387" t="str">
        <f t="shared" ref="N17:N41" si="11">LEFT(AN17)</f>
        <v/>
      </c>
      <c r="O17" s="388" t="str">
        <f t="shared" ref="O17:O41" si="12">MID(AN17,2,1)</f>
        <v/>
      </c>
      <c r="P17" s="387" t="str">
        <f t="shared" ref="P17:P41" si="13">LEFT(AP17)</f>
        <v/>
      </c>
      <c r="Q17" s="388" t="str">
        <f t="shared" ref="Q17:Q41" si="14">MID(AP17,2,1)</f>
        <v/>
      </c>
      <c r="R17" s="387" t="str">
        <f t="shared" ref="R17:R41" si="15">LEFT(AR17)</f>
        <v/>
      </c>
      <c r="S17" s="308" t="str">
        <f t="shared" ref="S17:S41" si="16">MID(AR17,2,1)</f>
        <v/>
      </c>
      <c r="T17" s="928" t="str">
        <f t="shared" ref="T17:T41" si="17">IF(AU17="","1.男 2.女",LEFT(AU17,3))</f>
        <v>1.男 2.女</v>
      </c>
      <c r="U17" s="929"/>
      <c r="V17" s="930"/>
      <c r="W17" s="931" t="str">
        <f t="shared" ref="W17:W41" si="18">IF(AW17="","",AW17)</f>
        <v/>
      </c>
      <c r="X17" s="932"/>
      <c r="Y17" s="933"/>
      <c r="Z17" s="931" t="str">
        <f t="shared" ref="Z17:Z41" si="19">IF(AY17="","",AY17)</f>
        <v/>
      </c>
      <c r="AA17" s="933"/>
      <c r="AB17" s="389" t="str">
        <f t="shared" ref="AB17:AB41" si="20">IF(BA17="","",BA17)</f>
        <v/>
      </c>
      <c r="AC17" s="934" t="str">
        <f t="shared" ref="AC17:AC41" si="21">IF(BB17="","［","［"&amp;"（"&amp;BB17&amp;"）")</f>
        <v>［</v>
      </c>
      <c r="AD17" s="934"/>
      <c r="AE17" s="935" t="str">
        <f t="shared" ref="AE17:AE41" si="22">IF(BD17="","］",BD17&amp;"］")</f>
        <v>］</v>
      </c>
      <c r="AF17" s="936"/>
      <c r="AG17" s="390"/>
      <c r="AI17" s="117">
        <v>1</v>
      </c>
      <c r="AJ17" s="173"/>
      <c r="AK17" s="174"/>
      <c r="AL17" s="175"/>
      <c r="AM17" s="176" t="s">
        <v>25</v>
      </c>
      <c r="AN17" s="177"/>
      <c r="AO17" s="174" t="s">
        <v>33</v>
      </c>
      <c r="AP17" s="177"/>
      <c r="AQ17" s="174" t="s">
        <v>11</v>
      </c>
      <c r="AR17" s="177"/>
      <c r="AS17" s="174" t="s">
        <v>12</v>
      </c>
      <c r="AT17" s="174"/>
      <c r="AU17" s="178"/>
      <c r="AV17" s="174"/>
      <c r="AW17" s="179"/>
      <c r="AX17" s="180"/>
      <c r="AY17" s="415"/>
      <c r="AZ17" s="174"/>
      <c r="BA17" s="182"/>
      <c r="BB17" s="175"/>
      <c r="BC17" s="174"/>
      <c r="BD17" s="177"/>
    </row>
    <row r="18" spans="1:56" ht="23.15" customHeight="1" thickBot="1" x14ac:dyDescent="0.25">
      <c r="A18" s="237" t="s">
        <v>152</v>
      </c>
      <c r="C18" s="306" t="str">
        <f t="shared" si="0"/>
        <v/>
      </c>
      <c r="D18" s="307" t="str">
        <f t="shared" si="1"/>
        <v/>
      </c>
      <c r="E18" s="307" t="str">
        <f t="shared" si="2"/>
        <v/>
      </c>
      <c r="F18" s="307" t="str">
        <f t="shared" si="3"/>
        <v/>
      </c>
      <c r="G18" s="307" t="str">
        <f t="shared" si="4"/>
        <v/>
      </c>
      <c r="H18" s="307" t="str">
        <f t="shared" si="5"/>
        <v/>
      </c>
      <c r="I18" s="307" t="str">
        <f t="shared" si="6"/>
        <v/>
      </c>
      <c r="J18" s="307" t="str">
        <f t="shared" si="7"/>
        <v/>
      </c>
      <c r="K18" s="307" t="str">
        <f t="shared" si="8"/>
        <v/>
      </c>
      <c r="L18" s="308" t="str">
        <f t="shared" si="9"/>
        <v/>
      </c>
      <c r="M18" s="386" t="str">
        <f t="shared" si="10"/>
        <v/>
      </c>
      <c r="N18" s="387" t="str">
        <f t="shared" si="11"/>
        <v/>
      </c>
      <c r="O18" s="388" t="str">
        <f t="shared" si="12"/>
        <v/>
      </c>
      <c r="P18" s="387" t="str">
        <f t="shared" si="13"/>
        <v/>
      </c>
      <c r="Q18" s="388" t="str">
        <f t="shared" si="14"/>
        <v/>
      </c>
      <c r="R18" s="387" t="str">
        <f t="shared" si="15"/>
        <v/>
      </c>
      <c r="S18" s="308" t="str">
        <f t="shared" si="16"/>
        <v/>
      </c>
      <c r="T18" s="928" t="str">
        <f t="shared" si="17"/>
        <v>1.男 2.女</v>
      </c>
      <c r="U18" s="929"/>
      <c r="V18" s="930"/>
      <c r="W18" s="931" t="str">
        <f t="shared" si="18"/>
        <v/>
      </c>
      <c r="X18" s="932"/>
      <c r="Y18" s="933"/>
      <c r="Z18" s="931" t="str">
        <f t="shared" si="19"/>
        <v/>
      </c>
      <c r="AA18" s="933"/>
      <c r="AB18" s="389" t="str">
        <f t="shared" si="20"/>
        <v/>
      </c>
      <c r="AC18" s="934" t="str">
        <f t="shared" si="21"/>
        <v>［</v>
      </c>
      <c r="AD18" s="934"/>
      <c r="AE18" s="935" t="str">
        <f t="shared" si="22"/>
        <v>］</v>
      </c>
      <c r="AF18" s="936"/>
      <c r="AG18" s="390"/>
      <c r="AI18" s="117">
        <v>2</v>
      </c>
      <c r="AJ18" s="173"/>
      <c r="AK18" s="174"/>
      <c r="AL18" s="175"/>
      <c r="AM18" s="176" t="s">
        <v>25</v>
      </c>
      <c r="AN18" s="177"/>
      <c r="AO18" s="174" t="s">
        <v>33</v>
      </c>
      <c r="AP18" s="177"/>
      <c r="AQ18" s="174" t="s">
        <v>11</v>
      </c>
      <c r="AR18" s="177"/>
      <c r="AS18" s="174" t="s">
        <v>12</v>
      </c>
      <c r="AT18" s="174"/>
      <c r="AU18" s="178"/>
      <c r="AV18" s="174"/>
      <c r="AW18" s="179"/>
      <c r="AX18" s="180"/>
      <c r="AY18" s="181"/>
      <c r="AZ18" s="174"/>
      <c r="BA18" s="182"/>
      <c r="BB18" s="175"/>
      <c r="BC18" s="174"/>
      <c r="BD18" s="177"/>
    </row>
    <row r="19" spans="1:56" ht="23.15" customHeight="1" thickBot="1" x14ac:dyDescent="0.25">
      <c r="A19" s="237" t="s">
        <v>158</v>
      </c>
      <c r="C19" s="306" t="str">
        <f t="shared" si="0"/>
        <v/>
      </c>
      <c r="D19" s="307" t="str">
        <f t="shared" si="1"/>
        <v/>
      </c>
      <c r="E19" s="307" t="str">
        <f t="shared" si="2"/>
        <v/>
      </c>
      <c r="F19" s="307" t="str">
        <f t="shared" si="3"/>
        <v/>
      </c>
      <c r="G19" s="307" t="str">
        <f t="shared" si="4"/>
        <v/>
      </c>
      <c r="H19" s="307" t="str">
        <f t="shared" si="5"/>
        <v/>
      </c>
      <c r="I19" s="307" t="str">
        <f t="shared" si="6"/>
        <v/>
      </c>
      <c r="J19" s="307" t="str">
        <f t="shared" si="7"/>
        <v/>
      </c>
      <c r="K19" s="307" t="str">
        <f t="shared" si="8"/>
        <v/>
      </c>
      <c r="L19" s="308" t="str">
        <f t="shared" si="9"/>
        <v/>
      </c>
      <c r="M19" s="386" t="str">
        <f t="shared" si="10"/>
        <v/>
      </c>
      <c r="N19" s="387" t="str">
        <f t="shared" si="11"/>
        <v/>
      </c>
      <c r="O19" s="388" t="str">
        <f t="shared" si="12"/>
        <v/>
      </c>
      <c r="P19" s="387" t="str">
        <f t="shared" si="13"/>
        <v/>
      </c>
      <c r="Q19" s="388" t="str">
        <f t="shared" si="14"/>
        <v/>
      </c>
      <c r="R19" s="387" t="str">
        <f t="shared" si="15"/>
        <v/>
      </c>
      <c r="S19" s="308" t="str">
        <f t="shared" si="16"/>
        <v/>
      </c>
      <c r="T19" s="928" t="str">
        <f t="shared" si="17"/>
        <v>1.男 2.女</v>
      </c>
      <c r="U19" s="929"/>
      <c r="V19" s="930"/>
      <c r="W19" s="931" t="str">
        <f t="shared" si="18"/>
        <v/>
      </c>
      <c r="X19" s="932"/>
      <c r="Y19" s="933"/>
      <c r="Z19" s="931" t="str">
        <f t="shared" si="19"/>
        <v/>
      </c>
      <c r="AA19" s="933"/>
      <c r="AB19" s="389" t="str">
        <f t="shared" si="20"/>
        <v/>
      </c>
      <c r="AC19" s="934" t="str">
        <f t="shared" si="21"/>
        <v>［</v>
      </c>
      <c r="AD19" s="934"/>
      <c r="AE19" s="935" t="str">
        <f t="shared" si="22"/>
        <v>］</v>
      </c>
      <c r="AF19" s="936"/>
      <c r="AG19" s="390"/>
      <c r="AI19" s="117">
        <v>3</v>
      </c>
      <c r="AJ19" s="173"/>
      <c r="AK19" s="174"/>
      <c r="AL19" s="175"/>
      <c r="AM19" s="176" t="s">
        <v>25</v>
      </c>
      <c r="AN19" s="177"/>
      <c r="AO19" s="174" t="s">
        <v>33</v>
      </c>
      <c r="AP19" s="177"/>
      <c r="AQ19" s="174" t="s">
        <v>11</v>
      </c>
      <c r="AR19" s="177"/>
      <c r="AS19" s="174" t="s">
        <v>12</v>
      </c>
      <c r="AT19" s="174"/>
      <c r="AU19" s="178"/>
      <c r="AV19" s="174"/>
      <c r="AW19" s="179"/>
      <c r="AX19" s="180"/>
      <c r="AY19" s="181"/>
      <c r="AZ19" s="174"/>
      <c r="BA19" s="182"/>
      <c r="BB19" s="175"/>
      <c r="BC19" s="174"/>
      <c r="BD19" s="177"/>
    </row>
    <row r="20" spans="1:56" ht="23.15" customHeight="1" thickBot="1" x14ac:dyDescent="0.25">
      <c r="A20" s="237" t="s">
        <v>159</v>
      </c>
      <c r="C20" s="306" t="str">
        <f t="shared" si="0"/>
        <v/>
      </c>
      <c r="D20" s="307" t="str">
        <f t="shared" si="1"/>
        <v/>
      </c>
      <c r="E20" s="307" t="str">
        <f t="shared" si="2"/>
        <v/>
      </c>
      <c r="F20" s="307" t="str">
        <f t="shared" si="3"/>
        <v/>
      </c>
      <c r="G20" s="307" t="str">
        <f t="shared" si="4"/>
        <v/>
      </c>
      <c r="H20" s="307" t="str">
        <f t="shared" si="5"/>
        <v/>
      </c>
      <c r="I20" s="307" t="str">
        <f t="shared" si="6"/>
        <v/>
      </c>
      <c r="J20" s="307" t="str">
        <f t="shared" si="7"/>
        <v/>
      </c>
      <c r="K20" s="307" t="str">
        <f t="shared" si="8"/>
        <v/>
      </c>
      <c r="L20" s="308" t="str">
        <f t="shared" si="9"/>
        <v/>
      </c>
      <c r="M20" s="386" t="str">
        <f t="shared" si="10"/>
        <v/>
      </c>
      <c r="N20" s="387" t="str">
        <f t="shared" si="11"/>
        <v/>
      </c>
      <c r="O20" s="388" t="str">
        <f t="shared" si="12"/>
        <v/>
      </c>
      <c r="P20" s="387" t="str">
        <f t="shared" si="13"/>
        <v/>
      </c>
      <c r="Q20" s="388" t="str">
        <f t="shared" si="14"/>
        <v/>
      </c>
      <c r="R20" s="387" t="str">
        <f t="shared" si="15"/>
        <v/>
      </c>
      <c r="S20" s="308" t="str">
        <f t="shared" si="16"/>
        <v/>
      </c>
      <c r="T20" s="928" t="str">
        <f t="shared" si="17"/>
        <v>1.男 2.女</v>
      </c>
      <c r="U20" s="929"/>
      <c r="V20" s="930"/>
      <c r="W20" s="931" t="str">
        <f t="shared" si="18"/>
        <v/>
      </c>
      <c r="X20" s="932"/>
      <c r="Y20" s="933"/>
      <c r="Z20" s="931" t="str">
        <f t="shared" si="19"/>
        <v/>
      </c>
      <c r="AA20" s="933"/>
      <c r="AB20" s="389" t="str">
        <f t="shared" si="20"/>
        <v/>
      </c>
      <c r="AC20" s="934" t="str">
        <f t="shared" si="21"/>
        <v>［</v>
      </c>
      <c r="AD20" s="934"/>
      <c r="AE20" s="935" t="str">
        <f t="shared" si="22"/>
        <v>］</v>
      </c>
      <c r="AF20" s="936"/>
      <c r="AG20" s="390"/>
      <c r="AI20" s="117">
        <v>4</v>
      </c>
      <c r="AJ20" s="173"/>
      <c r="AK20" s="174"/>
      <c r="AL20" s="175"/>
      <c r="AM20" s="176" t="s">
        <v>25</v>
      </c>
      <c r="AN20" s="177"/>
      <c r="AO20" s="174" t="s">
        <v>33</v>
      </c>
      <c r="AP20" s="177"/>
      <c r="AQ20" s="174" t="s">
        <v>11</v>
      </c>
      <c r="AR20" s="177"/>
      <c r="AS20" s="174" t="s">
        <v>12</v>
      </c>
      <c r="AT20" s="174"/>
      <c r="AU20" s="178"/>
      <c r="AV20" s="174"/>
      <c r="AW20" s="179"/>
      <c r="AX20" s="180"/>
      <c r="AY20" s="181"/>
      <c r="AZ20" s="174"/>
      <c r="BA20" s="182"/>
      <c r="BB20" s="175"/>
      <c r="BC20" s="174"/>
      <c r="BD20" s="177"/>
    </row>
    <row r="21" spans="1:56" ht="23.15" customHeight="1" thickBot="1" x14ac:dyDescent="0.25">
      <c r="A21" s="237" t="s">
        <v>160</v>
      </c>
      <c r="C21" s="306" t="str">
        <f t="shared" si="0"/>
        <v/>
      </c>
      <c r="D21" s="307" t="str">
        <f t="shared" si="1"/>
        <v/>
      </c>
      <c r="E21" s="307" t="str">
        <f t="shared" si="2"/>
        <v/>
      </c>
      <c r="F21" s="307" t="str">
        <f t="shared" si="3"/>
        <v/>
      </c>
      <c r="G21" s="307" t="str">
        <f t="shared" si="4"/>
        <v/>
      </c>
      <c r="H21" s="307" t="str">
        <f t="shared" si="5"/>
        <v/>
      </c>
      <c r="I21" s="307" t="str">
        <f t="shared" si="6"/>
        <v/>
      </c>
      <c r="J21" s="307" t="str">
        <f t="shared" si="7"/>
        <v/>
      </c>
      <c r="K21" s="307" t="str">
        <f t="shared" si="8"/>
        <v/>
      </c>
      <c r="L21" s="308" t="str">
        <f t="shared" si="9"/>
        <v/>
      </c>
      <c r="M21" s="386" t="str">
        <f t="shared" si="10"/>
        <v/>
      </c>
      <c r="N21" s="387" t="str">
        <f t="shared" si="11"/>
        <v/>
      </c>
      <c r="O21" s="388" t="str">
        <f t="shared" si="12"/>
        <v/>
      </c>
      <c r="P21" s="387" t="str">
        <f t="shared" si="13"/>
        <v/>
      </c>
      <c r="Q21" s="388" t="str">
        <f t="shared" si="14"/>
        <v/>
      </c>
      <c r="R21" s="387" t="str">
        <f t="shared" si="15"/>
        <v/>
      </c>
      <c r="S21" s="308" t="str">
        <f t="shared" si="16"/>
        <v/>
      </c>
      <c r="T21" s="928" t="str">
        <f t="shared" si="17"/>
        <v>1.男 2.女</v>
      </c>
      <c r="U21" s="929"/>
      <c r="V21" s="930"/>
      <c r="W21" s="931" t="str">
        <f t="shared" si="18"/>
        <v/>
      </c>
      <c r="X21" s="932"/>
      <c r="Y21" s="933"/>
      <c r="Z21" s="931" t="str">
        <f t="shared" si="19"/>
        <v/>
      </c>
      <c r="AA21" s="933"/>
      <c r="AB21" s="389" t="str">
        <f t="shared" si="20"/>
        <v/>
      </c>
      <c r="AC21" s="934" t="str">
        <f t="shared" si="21"/>
        <v>［</v>
      </c>
      <c r="AD21" s="934"/>
      <c r="AE21" s="935" t="str">
        <f t="shared" si="22"/>
        <v>］</v>
      </c>
      <c r="AF21" s="936"/>
      <c r="AG21" s="390"/>
      <c r="AI21" s="117">
        <v>5</v>
      </c>
      <c r="AJ21" s="173"/>
      <c r="AK21" s="174"/>
      <c r="AL21" s="175"/>
      <c r="AM21" s="176" t="s">
        <v>25</v>
      </c>
      <c r="AN21" s="177"/>
      <c r="AO21" s="174" t="s">
        <v>33</v>
      </c>
      <c r="AP21" s="177"/>
      <c r="AQ21" s="174" t="s">
        <v>11</v>
      </c>
      <c r="AR21" s="177"/>
      <c r="AS21" s="174" t="s">
        <v>12</v>
      </c>
      <c r="AT21" s="174"/>
      <c r="AU21" s="178"/>
      <c r="AV21" s="174"/>
      <c r="AW21" s="179"/>
      <c r="AX21" s="180"/>
      <c r="AY21" s="181"/>
      <c r="AZ21" s="174"/>
      <c r="BA21" s="182"/>
      <c r="BB21" s="175"/>
      <c r="BC21" s="174"/>
      <c r="BD21" s="177"/>
    </row>
    <row r="22" spans="1:56" ht="23.15" customHeight="1" thickBot="1" x14ac:dyDescent="0.25">
      <c r="A22" s="237" t="s">
        <v>161</v>
      </c>
      <c r="C22" s="306" t="str">
        <f t="shared" si="0"/>
        <v/>
      </c>
      <c r="D22" s="307" t="str">
        <f t="shared" si="1"/>
        <v/>
      </c>
      <c r="E22" s="307" t="str">
        <f t="shared" si="2"/>
        <v/>
      </c>
      <c r="F22" s="307" t="str">
        <f t="shared" si="3"/>
        <v/>
      </c>
      <c r="G22" s="307" t="str">
        <f t="shared" si="4"/>
        <v/>
      </c>
      <c r="H22" s="307" t="str">
        <f t="shared" si="5"/>
        <v/>
      </c>
      <c r="I22" s="307" t="str">
        <f t="shared" si="6"/>
        <v/>
      </c>
      <c r="J22" s="307" t="str">
        <f t="shared" si="7"/>
        <v/>
      </c>
      <c r="K22" s="307" t="str">
        <f t="shared" si="8"/>
        <v/>
      </c>
      <c r="L22" s="308" t="str">
        <f t="shared" si="9"/>
        <v/>
      </c>
      <c r="M22" s="386" t="str">
        <f t="shared" si="10"/>
        <v/>
      </c>
      <c r="N22" s="387" t="str">
        <f t="shared" si="11"/>
        <v/>
      </c>
      <c r="O22" s="388" t="str">
        <f t="shared" si="12"/>
        <v/>
      </c>
      <c r="P22" s="387" t="str">
        <f t="shared" si="13"/>
        <v/>
      </c>
      <c r="Q22" s="388" t="str">
        <f t="shared" si="14"/>
        <v/>
      </c>
      <c r="R22" s="387" t="str">
        <f t="shared" si="15"/>
        <v/>
      </c>
      <c r="S22" s="308" t="str">
        <f t="shared" si="16"/>
        <v/>
      </c>
      <c r="T22" s="928" t="str">
        <f t="shared" si="17"/>
        <v>1.男 2.女</v>
      </c>
      <c r="U22" s="929"/>
      <c r="V22" s="930"/>
      <c r="W22" s="931" t="str">
        <f t="shared" si="18"/>
        <v/>
      </c>
      <c r="X22" s="932"/>
      <c r="Y22" s="933"/>
      <c r="Z22" s="931" t="str">
        <f t="shared" si="19"/>
        <v/>
      </c>
      <c r="AA22" s="933"/>
      <c r="AB22" s="389" t="str">
        <f t="shared" si="20"/>
        <v/>
      </c>
      <c r="AC22" s="934" t="str">
        <f t="shared" si="21"/>
        <v>［</v>
      </c>
      <c r="AD22" s="934"/>
      <c r="AE22" s="935" t="str">
        <f t="shared" si="22"/>
        <v>］</v>
      </c>
      <c r="AF22" s="936"/>
      <c r="AG22" s="390"/>
      <c r="AI22" s="117">
        <v>6</v>
      </c>
      <c r="AJ22" s="173"/>
      <c r="AK22" s="174"/>
      <c r="AL22" s="175"/>
      <c r="AM22" s="176" t="s">
        <v>25</v>
      </c>
      <c r="AN22" s="177"/>
      <c r="AO22" s="174" t="s">
        <v>33</v>
      </c>
      <c r="AP22" s="177"/>
      <c r="AQ22" s="174" t="s">
        <v>11</v>
      </c>
      <c r="AR22" s="177"/>
      <c r="AS22" s="174" t="s">
        <v>12</v>
      </c>
      <c r="AT22" s="174"/>
      <c r="AU22" s="178"/>
      <c r="AV22" s="174"/>
      <c r="AW22" s="179"/>
      <c r="AX22" s="180"/>
      <c r="AY22" s="181"/>
      <c r="AZ22" s="174"/>
      <c r="BA22" s="182"/>
      <c r="BB22" s="175"/>
      <c r="BC22" s="174"/>
      <c r="BD22" s="177"/>
    </row>
    <row r="23" spans="1:56" ht="23.15" customHeight="1" thickBot="1" x14ac:dyDescent="0.25">
      <c r="A23" s="237" t="s">
        <v>162</v>
      </c>
      <c r="C23" s="306" t="str">
        <f t="shared" si="0"/>
        <v/>
      </c>
      <c r="D23" s="307" t="str">
        <f t="shared" si="1"/>
        <v/>
      </c>
      <c r="E23" s="307" t="str">
        <f t="shared" si="2"/>
        <v/>
      </c>
      <c r="F23" s="307" t="str">
        <f t="shared" si="3"/>
        <v/>
      </c>
      <c r="G23" s="307" t="str">
        <f t="shared" si="4"/>
        <v/>
      </c>
      <c r="H23" s="307" t="str">
        <f t="shared" si="5"/>
        <v/>
      </c>
      <c r="I23" s="307" t="str">
        <f t="shared" si="6"/>
        <v/>
      </c>
      <c r="J23" s="307" t="str">
        <f t="shared" si="7"/>
        <v/>
      </c>
      <c r="K23" s="307" t="str">
        <f t="shared" si="8"/>
        <v/>
      </c>
      <c r="L23" s="308" t="str">
        <f t="shared" si="9"/>
        <v/>
      </c>
      <c r="M23" s="386" t="str">
        <f t="shared" si="10"/>
        <v/>
      </c>
      <c r="N23" s="387" t="str">
        <f t="shared" si="11"/>
        <v/>
      </c>
      <c r="O23" s="388" t="str">
        <f t="shared" si="12"/>
        <v/>
      </c>
      <c r="P23" s="387" t="str">
        <f t="shared" si="13"/>
        <v/>
      </c>
      <c r="Q23" s="388" t="str">
        <f t="shared" si="14"/>
        <v/>
      </c>
      <c r="R23" s="387" t="str">
        <f t="shared" si="15"/>
        <v/>
      </c>
      <c r="S23" s="308" t="str">
        <f t="shared" si="16"/>
        <v/>
      </c>
      <c r="T23" s="928" t="str">
        <f t="shared" si="17"/>
        <v>1.男 2.女</v>
      </c>
      <c r="U23" s="929"/>
      <c r="V23" s="930"/>
      <c r="W23" s="931" t="str">
        <f t="shared" si="18"/>
        <v/>
      </c>
      <c r="X23" s="932"/>
      <c r="Y23" s="933"/>
      <c r="Z23" s="931" t="str">
        <f t="shared" si="19"/>
        <v/>
      </c>
      <c r="AA23" s="933"/>
      <c r="AB23" s="389" t="str">
        <f t="shared" si="20"/>
        <v/>
      </c>
      <c r="AC23" s="934" t="str">
        <f t="shared" si="21"/>
        <v>［</v>
      </c>
      <c r="AD23" s="934"/>
      <c r="AE23" s="935" t="str">
        <f t="shared" si="22"/>
        <v>］</v>
      </c>
      <c r="AF23" s="936"/>
      <c r="AG23" s="390"/>
      <c r="AI23" s="117">
        <v>7</v>
      </c>
      <c r="AJ23" s="173"/>
      <c r="AK23" s="174"/>
      <c r="AL23" s="175"/>
      <c r="AM23" s="176" t="s">
        <v>25</v>
      </c>
      <c r="AN23" s="177"/>
      <c r="AO23" s="174" t="s">
        <v>33</v>
      </c>
      <c r="AP23" s="177"/>
      <c r="AQ23" s="174" t="s">
        <v>11</v>
      </c>
      <c r="AR23" s="177"/>
      <c r="AS23" s="174" t="s">
        <v>12</v>
      </c>
      <c r="AT23" s="174"/>
      <c r="AU23" s="178"/>
      <c r="AV23" s="174"/>
      <c r="AW23" s="179"/>
      <c r="AX23" s="180"/>
      <c r="AY23" s="181"/>
      <c r="AZ23" s="174"/>
      <c r="BA23" s="182"/>
      <c r="BB23" s="175"/>
      <c r="BC23" s="174"/>
      <c r="BD23" s="177"/>
    </row>
    <row r="24" spans="1:56" ht="23.15" customHeight="1" thickBot="1" x14ac:dyDescent="0.25">
      <c r="A24" s="237" t="s">
        <v>163</v>
      </c>
      <c r="C24" s="306" t="str">
        <f t="shared" si="0"/>
        <v/>
      </c>
      <c r="D24" s="307" t="str">
        <f t="shared" si="1"/>
        <v/>
      </c>
      <c r="E24" s="307" t="str">
        <f t="shared" si="2"/>
        <v/>
      </c>
      <c r="F24" s="307" t="str">
        <f t="shared" si="3"/>
        <v/>
      </c>
      <c r="G24" s="307" t="str">
        <f t="shared" si="4"/>
        <v/>
      </c>
      <c r="H24" s="307" t="str">
        <f t="shared" si="5"/>
        <v/>
      </c>
      <c r="I24" s="307" t="str">
        <f t="shared" si="6"/>
        <v/>
      </c>
      <c r="J24" s="307" t="str">
        <f t="shared" si="7"/>
        <v/>
      </c>
      <c r="K24" s="307" t="str">
        <f t="shared" si="8"/>
        <v/>
      </c>
      <c r="L24" s="308" t="str">
        <f t="shared" si="9"/>
        <v/>
      </c>
      <c r="M24" s="386" t="str">
        <f t="shared" si="10"/>
        <v/>
      </c>
      <c r="N24" s="387" t="str">
        <f t="shared" si="11"/>
        <v/>
      </c>
      <c r="O24" s="388" t="str">
        <f t="shared" si="12"/>
        <v/>
      </c>
      <c r="P24" s="387" t="str">
        <f t="shared" si="13"/>
        <v/>
      </c>
      <c r="Q24" s="388" t="str">
        <f t="shared" si="14"/>
        <v/>
      </c>
      <c r="R24" s="387" t="str">
        <f t="shared" si="15"/>
        <v/>
      </c>
      <c r="S24" s="308" t="str">
        <f t="shared" si="16"/>
        <v/>
      </c>
      <c r="T24" s="928" t="str">
        <f t="shared" si="17"/>
        <v>1.男 2.女</v>
      </c>
      <c r="U24" s="929"/>
      <c r="V24" s="930"/>
      <c r="W24" s="931" t="str">
        <f t="shared" si="18"/>
        <v/>
      </c>
      <c r="X24" s="932"/>
      <c r="Y24" s="933"/>
      <c r="Z24" s="931" t="str">
        <f t="shared" si="19"/>
        <v/>
      </c>
      <c r="AA24" s="933"/>
      <c r="AB24" s="389" t="str">
        <f t="shared" si="20"/>
        <v/>
      </c>
      <c r="AC24" s="934" t="str">
        <f t="shared" si="21"/>
        <v>［</v>
      </c>
      <c r="AD24" s="934"/>
      <c r="AE24" s="935" t="str">
        <f t="shared" si="22"/>
        <v>］</v>
      </c>
      <c r="AF24" s="936"/>
      <c r="AG24" s="390"/>
      <c r="AI24" s="117">
        <v>8</v>
      </c>
      <c r="AJ24" s="173"/>
      <c r="AK24" s="174"/>
      <c r="AL24" s="175"/>
      <c r="AM24" s="176" t="s">
        <v>25</v>
      </c>
      <c r="AN24" s="177"/>
      <c r="AO24" s="174" t="s">
        <v>33</v>
      </c>
      <c r="AP24" s="177"/>
      <c r="AQ24" s="174" t="s">
        <v>11</v>
      </c>
      <c r="AR24" s="177"/>
      <c r="AS24" s="174" t="s">
        <v>12</v>
      </c>
      <c r="AT24" s="174"/>
      <c r="AU24" s="178"/>
      <c r="AV24" s="174"/>
      <c r="AW24" s="179"/>
      <c r="AX24" s="180"/>
      <c r="AY24" s="181"/>
      <c r="AZ24" s="174"/>
      <c r="BA24" s="182"/>
      <c r="BB24" s="175"/>
      <c r="BC24" s="174"/>
      <c r="BD24" s="177"/>
    </row>
    <row r="25" spans="1:56" ht="23.15" customHeight="1" thickBot="1" x14ac:dyDescent="0.25">
      <c r="A25" s="237" t="s">
        <v>164</v>
      </c>
      <c r="C25" s="306" t="str">
        <f t="shared" si="0"/>
        <v/>
      </c>
      <c r="D25" s="307" t="str">
        <f t="shared" si="1"/>
        <v/>
      </c>
      <c r="E25" s="307" t="str">
        <f t="shared" si="2"/>
        <v/>
      </c>
      <c r="F25" s="307" t="str">
        <f t="shared" si="3"/>
        <v/>
      </c>
      <c r="G25" s="307" t="str">
        <f t="shared" si="4"/>
        <v/>
      </c>
      <c r="H25" s="307" t="str">
        <f t="shared" si="5"/>
        <v/>
      </c>
      <c r="I25" s="307" t="str">
        <f t="shared" si="6"/>
        <v/>
      </c>
      <c r="J25" s="307" t="str">
        <f t="shared" si="7"/>
        <v/>
      </c>
      <c r="K25" s="307" t="str">
        <f t="shared" si="8"/>
        <v/>
      </c>
      <c r="L25" s="308" t="str">
        <f t="shared" si="9"/>
        <v/>
      </c>
      <c r="M25" s="386" t="str">
        <f t="shared" si="10"/>
        <v/>
      </c>
      <c r="N25" s="387" t="str">
        <f t="shared" si="11"/>
        <v/>
      </c>
      <c r="O25" s="388" t="str">
        <f t="shared" si="12"/>
        <v/>
      </c>
      <c r="P25" s="387" t="str">
        <f t="shared" si="13"/>
        <v/>
      </c>
      <c r="Q25" s="388" t="str">
        <f t="shared" si="14"/>
        <v/>
      </c>
      <c r="R25" s="387" t="str">
        <f t="shared" si="15"/>
        <v/>
      </c>
      <c r="S25" s="308" t="str">
        <f t="shared" si="16"/>
        <v/>
      </c>
      <c r="T25" s="928" t="str">
        <f t="shared" si="17"/>
        <v>1.男 2.女</v>
      </c>
      <c r="U25" s="929"/>
      <c r="V25" s="930"/>
      <c r="W25" s="931" t="str">
        <f t="shared" si="18"/>
        <v/>
      </c>
      <c r="X25" s="932"/>
      <c r="Y25" s="933"/>
      <c r="Z25" s="931" t="str">
        <f t="shared" si="19"/>
        <v/>
      </c>
      <c r="AA25" s="933"/>
      <c r="AB25" s="389" t="str">
        <f t="shared" si="20"/>
        <v/>
      </c>
      <c r="AC25" s="934" t="str">
        <f t="shared" si="21"/>
        <v>［</v>
      </c>
      <c r="AD25" s="934"/>
      <c r="AE25" s="935" t="str">
        <f t="shared" si="22"/>
        <v>］</v>
      </c>
      <c r="AF25" s="936"/>
      <c r="AG25" s="390"/>
      <c r="AI25" s="117">
        <v>9</v>
      </c>
      <c r="AJ25" s="173"/>
      <c r="AK25" s="174"/>
      <c r="AL25" s="175"/>
      <c r="AM25" s="176" t="s">
        <v>25</v>
      </c>
      <c r="AN25" s="177"/>
      <c r="AO25" s="174" t="s">
        <v>33</v>
      </c>
      <c r="AP25" s="177"/>
      <c r="AQ25" s="174" t="s">
        <v>11</v>
      </c>
      <c r="AR25" s="177"/>
      <c r="AS25" s="174" t="s">
        <v>12</v>
      </c>
      <c r="AT25" s="174"/>
      <c r="AU25" s="178"/>
      <c r="AV25" s="174"/>
      <c r="AW25" s="179"/>
      <c r="AX25" s="180"/>
      <c r="AY25" s="181"/>
      <c r="AZ25" s="174"/>
      <c r="BA25" s="182"/>
      <c r="BB25" s="175"/>
      <c r="BC25" s="174"/>
      <c r="BD25" s="177"/>
    </row>
    <row r="26" spans="1:56" ht="23.15" customHeight="1" thickBot="1" x14ac:dyDescent="0.25">
      <c r="A26" s="237" t="s">
        <v>165</v>
      </c>
      <c r="C26" s="306" t="str">
        <f t="shared" si="0"/>
        <v/>
      </c>
      <c r="D26" s="307" t="str">
        <f t="shared" si="1"/>
        <v/>
      </c>
      <c r="E26" s="307" t="str">
        <f t="shared" si="2"/>
        <v/>
      </c>
      <c r="F26" s="307" t="str">
        <f t="shared" si="3"/>
        <v/>
      </c>
      <c r="G26" s="307" t="str">
        <f t="shared" si="4"/>
        <v/>
      </c>
      <c r="H26" s="307" t="str">
        <f t="shared" si="5"/>
        <v/>
      </c>
      <c r="I26" s="307" t="str">
        <f t="shared" si="6"/>
        <v/>
      </c>
      <c r="J26" s="307" t="str">
        <f t="shared" si="7"/>
        <v/>
      </c>
      <c r="K26" s="307" t="str">
        <f t="shared" si="8"/>
        <v/>
      </c>
      <c r="L26" s="308" t="str">
        <f t="shared" si="9"/>
        <v/>
      </c>
      <c r="M26" s="386" t="str">
        <f t="shared" si="10"/>
        <v/>
      </c>
      <c r="N26" s="387" t="str">
        <f t="shared" si="11"/>
        <v/>
      </c>
      <c r="O26" s="388" t="str">
        <f t="shared" si="12"/>
        <v/>
      </c>
      <c r="P26" s="387" t="str">
        <f t="shared" si="13"/>
        <v/>
      </c>
      <c r="Q26" s="388" t="str">
        <f t="shared" si="14"/>
        <v/>
      </c>
      <c r="R26" s="387" t="str">
        <f t="shared" si="15"/>
        <v/>
      </c>
      <c r="S26" s="308" t="str">
        <f t="shared" si="16"/>
        <v/>
      </c>
      <c r="T26" s="928" t="str">
        <f t="shared" si="17"/>
        <v>1.男 2.女</v>
      </c>
      <c r="U26" s="929"/>
      <c r="V26" s="930"/>
      <c r="W26" s="931" t="str">
        <f t="shared" si="18"/>
        <v/>
      </c>
      <c r="X26" s="932"/>
      <c r="Y26" s="933"/>
      <c r="Z26" s="931" t="str">
        <f t="shared" si="19"/>
        <v/>
      </c>
      <c r="AA26" s="933"/>
      <c r="AB26" s="389" t="str">
        <f t="shared" si="20"/>
        <v/>
      </c>
      <c r="AC26" s="934" t="str">
        <f t="shared" si="21"/>
        <v>［</v>
      </c>
      <c r="AD26" s="934"/>
      <c r="AE26" s="935" t="str">
        <f t="shared" si="22"/>
        <v>］</v>
      </c>
      <c r="AF26" s="936"/>
      <c r="AG26" s="390"/>
      <c r="AI26" s="117">
        <v>10</v>
      </c>
      <c r="AJ26" s="173"/>
      <c r="AK26" s="174"/>
      <c r="AL26" s="175"/>
      <c r="AM26" s="176" t="s">
        <v>25</v>
      </c>
      <c r="AN26" s="177"/>
      <c r="AO26" s="174" t="s">
        <v>33</v>
      </c>
      <c r="AP26" s="177"/>
      <c r="AQ26" s="174" t="s">
        <v>11</v>
      </c>
      <c r="AR26" s="177"/>
      <c r="AS26" s="174" t="s">
        <v>12</v>
      </c>
      <c r="AT26" s="174"/>
      <c r="AU26" s="178"/>
      <c r="AV26" s="174"/>
      <c r="AW26" s="179"/>
      <c r="AX26" s="180"/>
      <c r="AY26" s="181"/>
      <c r="AZ26" s="174"/>
      <c r="BA26" s="182"/>
      <c r="BB26" s="175"/>
      <c r="BC26" s="174"/>
      <c r="BD26" s="177"/>
    </row>
    <row r="27" spans="1:56" ht="23.15" customHeight="1" thickBot="1" x14ac:dyDescent="0.25">
      <c r="A27" s="237" t="s">
        <v>166</v>
      </c>
      <c r="C27" s="306" t="str">
        <f t="shared" si="0"/>
        <v/>
      </c>
      <c r="D27" s="307" t="str">
        <f t="shared" si="1"/>
        <v/>
      </c>
      <c r="E27" s="307" t="str">
        <f t="shared" si="2"/>
        <v/>
      </c>
      <c r="F27" s="307" t="str">
        <f t="shared" si="3"/>
        <v/>
      </c>
      <c r="G27" s="307" t="str">
        <f t="shared" si="4"/>
        <v/>
      </c>
      <c r="H27" s="307" t="str">
        <f t="shared" si="5"/>
        <v/>
      </c>
      <c r="I27" s="307" t="str">
        <f t="shared" si="6"/>
        <v/>
      </c>
      <c r="J27" s="307" t="str">
        <f t="shared" si="7"/>
        <v/>
      </c>
      <c r="K27" s="307" t="str">
        <f t="shared" si="8"/>
        <v/>
      </c>
      <c r="L27" s="308" t="str">
        <f t="shared" si="9"/>
        <v/>
      </c>
      <c r="M27" s="386" t="str">
        <f t="shared" si="10"/>
        <v/>
      </c>
      <c r="N27" s="387" t="str">
        <f t="shared" si="11"/>
        <v/>
      </c>
      <c r="O27" s="388" t="str">
        <f t="shared" si="12"/>
        <v/>
      </c>
      <c r="P27" s="387" t="str">
        <f t="shared" si="13"/>
        <v/>
      </c>
      <c r="Q27" s="388" t="str">
        <f t="shared" si="14"/>
        <v/>
      </c>
      <c r="R27" s="387" t="str">
        <f t="shared" si="15"/>
        <v/>
      </c>
      <c r="S27" s="308" t="str">
        <f t="shared" si="16"/>
        <v/>
      </c>
      <c r="T27" s="928" t="str">
        <f t="shared" si="17"/>
        <v>1.男 2.女</v>
      </c>
      <c r="U27" s="929"/>
      <c r="V27" s="930"/>
      <c r="W27" s="931" t="str">
        <f t="shared" si="18"/>
        <v/>
      </c>
      <c r="X27" s="932"/>
      <c r="Y27" s="933"/>
      <c r="Z27" s="931" t="str">
        <f t="shared" si="19"/>
        <v/>
      </c>
      <c r="AA27" s="933"/>
      <c r="AB27" s="389" t="str">
        <f t="shared" si="20"/>
        <v/>
      </c>
      <c r="AC27" s="934" t="str">
        <f t="shared" si="21"/>
        <v>［</v>
      </c>
      <c r="AD27" s="934"/>
      <c r="AE27" s="935" t="str">
        <f t="shared" si="22"/>
        <v>］</v>
      </c>
      <c r="AF27" s="936"/>
      <c r="AG27" s="391"/>
      <c r="AI27" s="117">
        <v>11</v>
      </c>
      <c r="AJ27" s="173"/>
      <c r="AK27" s="174"/>
      <c r="AL27" s="175"/>
      <c r="AM27" s="176" t="s">
        <v>25</v>
      </c>
      <c r="AN27" s="177"/>
      <c r="AO27" s="174" t="s">
        <v>33</v>
      </c>
      <c r="AP27" s="177"/>
      <c r="AQ27" s="174" t="s">
        <v>11</v>
      </c>
      <c r="AR27" s="177"/>
      <c r="AS27" s="174" t="s">
        <v>12</v>
      </c>
      <c r="AT27" s="174"/>
      <c r="AU27" s="178"/>
      <c r="AV27" s="174"/>
      <c r="AW27" s="179"/>
      <c r="AX27" s="180"/>
      <c r="AY27" s="181"/>
      <c r="AZ27" s="174"/>
      <c r="BA27" s="182"/>
      <c r="BB27" s="175"/>
      <c r="BC27" s="174"/>
      <c r="BD27" s="177"/>
    </row>
    <row r="28" spans="1:56" ht="23.15" customHeight="1" thickBot="1" x14ac:dyDescent="0.25">
      <c r="A28" s="237" t="s">
        <v>167</v>
      </c>
      <c r="C28" s="306" t="str">
        <f t="shared" si="0"/>
        <v/>
      </c>
      <c r="D28" s="307" t="str">
        <f t="shared" si="1"/>
        <v/>
      </c>
      <c r="E28" s="307" t="str">
        <f t="shared" si="2"/>
        <v/>
      </c>
      <c r="F28" s="307" t="str">
        <f t="shared" si="3"/>
        <v/>
      </c>
      <c r="G28" s="307" t="str">
        <f t="shared" si="4"/>
        <v/>
      </c>
      <c r="H28" s="307" t="str">
        <f t="shared" si="5"/>
        <v/>
      </c>
      <c r="I28" s="307" t="str">
        <f t="shared" si="6"/>
        <v/>
      </c>
      <c r="J28" s="307" t="str">
        <f t="shared" si="7"/>
        <v/>
      </c>
      <c r="K28" s="307" t="str">
        <f t="shared" si="8"/>
        <v/>
      </c>
      <c r="L28" s="308" t="str">
        <f t="shared" si="9"/>
        <v/>
      </c>
      <c r="M28" s="386" t="str">
        <f t="shared" si="10"/>
        <v/>
      </c>
      <c r="N28" s="387" t="str">
        <f t="shared" si="11"/>
        <v/>
      </c>
      <c r="O28" s="388" t="str">
        <f t="shared" si="12"/>
        <v/>
      </c>
      <c r="P28" s="387" t="str">
        <f t="shared" si="13"/>
        <v/>
      </c>
      <c r="Q28" s="388" t="str">
        <f t="shared" si="14"/>
        <v/>
      </c>
      <c r="R28" s="387" t="str">
        <f t="shared" si="15"/>
        <v/>
      </c>
      <c r="S28" s="308" t="str">
        <f t="shared" si="16"/>
        <v/>
      </c>
      <c r="T28" s="928" t="str">
        <f t="shared" si="17"/>
        <v>1.男 2.女</v>
      </c>
      <c r="U28" s="929"/>
      <c r="V28" s="930"/>
      <c r="W28" s="931" t="str">
        <f t="shared" si="18"/>
        <v/>
      </c>
      <c r="X28" s="932"/>
      <c r="Y28" s="933"/>
      <c r="Z28" s="931" t="str">
        <f t="shared" si="19"/>
        <v/>
      </c>
      <c r="AA28" s="933"/>
      <c r="AB28" s="389" t="str">
        <f t="shared" si="20"/>
        <v/>
      </c>
      <c r="AC28" s="934" t="str">
        <f t="shared" si="21"/>
        <v>［</v>
      </c>
      <c r="AD28" s="934"/>
      <c r="AE28" s="935" t="str">
        <f t="shared" si="22"/>
        <v>］</v>
      </c>
      <c r="AF28" s="936"/>
      <c r="AG28" s="391"/>
      <c r="AI28" s="117">
        <v>12</v>
      </c>
      <c r="AJ28" s="173"/>
      <c r="AK28" s="174"/>
      <c r="AL28" s="175"/>
      <c r="AM28" s="176" t="s">
        <v>25</v>
      </c>
      <c r="AN28" s="177"/>
      <c r="AO28" s="174" t="s">
        <v>33</v>
      </c>
      <c r="AP28" s="177"/>
      <c r="AQ28" s="174" t="s">
        <v>11</v>
      </c>
      <c r="AR28" s="177"/>
      <c r="AS28" s="174" t="s">
        <v>12</v>
      </c>
      <c r="AT28" s="174"/>
      <c r="AU28" s="178"/>
      <c r="AV28" s="174"/>
      <c r="AW28" s="179"/>
      <c r="AX28" s="180"/>
      <c r="AY28" s="181"/>
      <c r="AZ28" s="174"/>
      <c r="BA28" s="182"/>
      <c r="BB28" s="175"/>
      <c r="BC28" s="174"/>
      <c r="BD28" s="177"/>
    </row>
    <row r="29" spans="1:56" ht="23.15" customHeight="1" thickBot="1" x14ac:dyDescent="0.25">
      <c r="A29" s="237" t="s">
        <v>168</v>
      </c>
      <c r="C29" s="306" t="str">
        <f t="shared" si="0"/>
        <v/>
      </c>
      <c r="D29" s="307" t="str">
        <f t="shared" si="1"/>
        <v/>
      </c>
      <c r="E29" s="307" t="str">
        <f t="shared" si="2"/>
        <v/>
      </c>
      <c r="F29" s="307" t="str">
        <f t="shared" si="3"/>
        <v/>
      </c>
      <c r="G29" s="307" t="str">
        <f t="shared" si="4"/>
        <v/>
      </c>
      <c r="H29" s="307" t="str">
        <f t="shared" si="5"/>
        <v/>
      </c>
      <c r="I29" s="307" t="str">
        <f t="shared" si="6"/>
        <v/>
      </c>
      <c r="J29" s="307" t="str">
        <f t="shared" si="7"/>
        <v/>
      </c>
      <c r="K29" s="307" t="str">
        <f t="shared" si="8"/>
        <v/>
      </c>
      <c r="L29" s="308" t="str">
        <f t="shared" si="9"/>
        <v/>
      </c>
      <c r="M29" s="386" t="str">
        <f t="shared" si="10"/>
        <v/>
      </c>
      <c r="N29" s="387" t="str">
        <f t="shared" si="11"/>
        <v/>
      </c>
      <c r="O29" s="388" t="str">
        <f t="shared" si="12"/>
        <v/>
      </c>
      <c r="P29" s="387" t="str">
        <f t="shared" si="13"/>
        <v/>
      </c>
      <c r="Q29" s="388" t="str">
        <f t="shared" si="14"/>
        <v/>
      </c>
      <c r="R29" s="387" t="str">
        <f t="shared" si="15"/>
        <v/>
      </c>
      <c r="S29" s="308" t="str">
        <f t="shared" si="16"/>
        <v/>
      </c>
      <c r="T29" s="928" t="str">
        <f t="shared" si="17"/>
        <v>1.男 2.女</v>
      </c>
      <c r="U29" s="929"/>
      <c r="V29" s="930"/>
      <c r="W29" s="931" t="str">
        <f t="shared" si="18"/>
        <v/>
      </c>
      <c r="X29" s="932"/>
      <c r="Y29" s="933"/>
      <c r="Z29" s="931" t="str">
        <f t="shared" si="19"/>
        <v/>
      </c>
      <c r="AA29" s="933"/>
      <c r="AB29" s="389" t="str">
        <f t="shared" si="20"/>
        <v/>
      </c>
      <c r="AC29" s="934" t="str">
        <f t="shared" si="21"/>
        <v>［</v>
      </c>
      <c r="AD29" s="934"/>
      <c r="AE29" s="935" t="str">
        <f t="shared" si="22"/>
        <v>］</v>
      </c>
      <c r="AF29" s="936"/>
      <c r="AG29" s="391"/>
      <c r="AI29" s="117">
        <v>13</v>
      </c>
      <c r="AJ29" s="173"/>
      <c r="AK29" s="174"/>
      <c r="AL29" s="175"/>
      <c r="AM29" s="176" t="s">
        <v>25</v>
      </c>
      <c r="AN29" s="177"/>
      <c r="AO29" s="174" t="s">
        <v>33</v>
      </c>
      <c r="AP29" s="177"/>
      <c r="AQ29" s="174" t="s">
        <v>11</v>
      </c>
      <c r="AR29" s="177"/>
      <c r="AS29" s="174" t="s">
        <v>12</v>
      </c>
      <c r="AT29" s="174"/>
      <c r="AU29" s="178"/>
      <c r="AV29" s="174"/>
      <c r="AW29" s="179"/>
      <c r="AX29" s="180"/>
      <c r="AY29" s="181"/>
      <c r="AZ29" s="174"/>
      <c r="BA29" s="182"/>
      <c r="BB29" s="175"/>
      <c r="BC29" s="174"/>
      <c r="BD29" s="177"/>
    </row>
    <row r="30" spans="1:56" ht="23.15" customHeight="1" thickBot="1" x14ac:dyDescent="0.25">
      <c r="A30" s="237" t="s">
        <v>169</v>
      </c>
      <c r="C30" s="306" t="str">
        <f t="shared" si="0"/>
        <v/>
      </c>
      <c r="D30" s="307" t="str">
        <f t="shared" si="1"/>
        <v/>
      </c>
      <c r="E30" s="307" t="str">
        <f t="shared" si="2"/>
        <v/>
      </c>
      <c r="F30" s="307" t="str">
        <f t="shared" si="3"/>
        <v/>
      </c>
      <c r="G30" s="307" t="str">
        <f t="shared" si="4"/>
        <v/>
      </c>
      <c r="H30" s="307" t="str">
        <f t="shared" si="5"/>
        <v/>
      </c>
      <c r="I30" s="307" t="str">
        <f t="shared" si="6"/>
        <v/>
      </c>
      <c r="J30" s="307" t="str">
        <f t="shared" si="7"/>
        <v/>
      </c>
      <c r="K30" s="307" t="str">
        <f t="shared" si="8"/>
        <v/>
      </c>
      <c r="L30" s="308" t="str">
        <f t="shared" si="9"/>
        <v/>
      </c>
      <c r="M30" s="386" t="str">
        <f t="shared" si="10"/>
        <v/>
      </c>
      <c r="N30" s="387" t="str">
        <f t="shared" si="11"/>
        <v/>
      </c>
      <c r="O30" s="388" t="str">
        <f t="shared" si="12"/>
        <v/>
      </c>
      <c r="P30" s="387" t="str">
        <f t="shared" si="13"/>
        <v/>
      </c>
      <c r="Q30" s="388" t="str">
        <f t="shared" si="14"/>
        <v/>
      </c>
      <c r="R30" s="387" t="str">
        <f t="shared" si="15"/>
        <v/>
      </c>
      <c r="S30" s="308" t="str">
        <f t="shared" si="16"/>
        <v/>
      </c>
      <c r="T30" s="928" t="str">
        <f t="shared" si="17"/>
        <v>1.男 2.女</v>
      </c>
      <c r="U30" s="929"/>
      <c r="V30" s="930"/>
      <c r="W30" s="931" t="str">
        <f t="shared" si="18"/>
        <v/>
      </c>
      <c r="X30" s="932"/>
      <c r="Y30" s="933"/>
      <c r="Z30" s="931" t="str">
        <f t="shared" si="19"/>
        <v/>
      </c>
      <c r="AA30" s="933"/>
      <c r="AB30" s="389" t="str">
        <f t="shared" si="20"/>
        <v/>
      </c>
      <c r="AC30" s="934" t="str">
        <f t="shared" si="21"/>
        <v>［</v>
      </c>
      <c r="AD30" s="934"/>
      <c r="AE30" s="935" t="str">
        <f t="shared" si="22"/>
        <v>］</v>
      </c>
      <c r="AF30" s="936"/>
      <c r="AG30" s="391"/>
      <c r="AI30" s="117">
        <v>14</v>
      </c>
      <c r="AJ30" s="173"/>
      <c r="AK30" s="174"/>
      <c r="AL30" s="175"/>
      <c r="AM30" s="176" t="s">
        <v>25</v>
      </c>
      <c r="AN30" s="177"/>
      <c r="AO30" s="174" t="s">
        <v>33</v>
      </c>
      <c r="AP30" s="177"/>
      <c r="AQ30" s="174" t="s">
        <v>11</v>
      </c>
      <c r="AR30" s="177"/>
      <c r="AS30" s="174" t="s">
        <v>12</v>
      </c>
      <c r="AT30" s="174"/>
      <c r="AU30" s="178"/>
      <c r="AV30" s="174"/>
      <c r="AW30" s="179"/>
      <c r="AX30" s="180"/>
      <c r="AY30" s="181"/>
      <c r="AZ30" s="174"/>
      <c r="BA30" s="182"/>
      <c r="BB30" s="175"/>
      <c r="BC30" s="174"/>
      <c r="BD30" s="177"/>
    </row>
    <row r="31" spans="1:56" ht="23.15" customHeight="1" thickBot="1" x14ac:dyDescent="0.25">
      <c r="A31" s="237" t="s">
        <v>170</v>
      </c>
      <c r="C31" s="306" t="str">
        <f t="shared" si="0"/>
        <v/>
      </c>
      <c r="D31" s="307" t="str">
        <f t="shared" si="1"/>
        <v/>
      </c>
      <c r="E31" s="307" t="str">
        <f t="shared" si="2"/>
        <v/>
      </c>
      <c r="F31" s="307" t="str">
        <f t="shared" si="3"/>
        <v/>
      </c>
      <c r="G31" s="307" t="str">
        <f t="shared" si="4"/>
        <v/>
      </c>
      <c r="H31" s="307" t="str">
        <f t="shared" si="5"/>
        <v/>
      </c>
      <c r="I31" s="307" t="str">
        <f t="shared" si="6"/>
        <v/>
      </c>
      <c r="J31" s="307" t="str">
        <f t="shared" si="7"/>
        <v/>
      </c>
      <c r="K31" s="307" t="str">
        <f t="shared" si="8"/>
        <v/>
      </c>
      <c r="L31" s="308" t="str">
        <f t="shared" si="9"/>
        <v/>
      </c>
      <c r="M31" s="386" t="str">
        <f t="shared" si="10"/>
        <v/>
      </c>
      <c r="N31" s="387" t="str">
        <f t="shared" si="11"/>
        <v/>
      </c>
      <c r="O31" s="388" t="str">
        <f t="shared" si="12"/>
        <v/>
      </c>
      <c r="P31" s="387" t="str">
        <f t="shared" si="13"/>
        <v/>
      </c>
      <c r="Q31" s="388" t="str">
        <f t="shared" si="14"/>
        <v/>
      </c>
      <c r="R31" s="387" t="str">
        <f t="shared" si="15"/>
        <v/>
      </c>
      <c r="S31" s="308" t="str">
        <f t="shared" si="16"/>
        <v/>
      </c>
      <c r="T31" s="928" t="str">
        <f t="shared" si="17"/>
        <v>1.男 2.女</v>
      </c>
      <c r="U31" s="929"/>
      <c r="V31" s="930"/>
      <c r="W31" s="931" t="str">
        <f t="shared" si="18"/>
        <v/>
      </c>
      <c r="X31" s="932"/>
      <c r="Y31" s="933"/>
      <c r="Z31" s="931" t="str">
        <f t="shared" si="19"/>
        <v/>
      </c>
      <c r="AA31" s="933"/>
      <c r="AB31" s="389" t="str">
        <f t="shared" si="20"/>
        <v/>
      </c>
      <c r="AC31" s="934" t="str">
        <f t="shared" si="21"/>
        <v>［</v>
      </c>
      <c r="AD31" s="934"/>
      <c r="AE31" s="935" t="str">
        <f t="shared" si="22"/>
        <v>］</v>
      </c>
      <c r="AF31" s="936"/>
      <c r="AG31" s="391"/>
      <c r="AI31" s="117">
        <v>15</v>
      </c>
      <c r="AJ31" s="173"/>
      <c r="AK31" s="174"/>
      <c r="AL31" s="175"/>
      <c r="AM31" s="176" t="s">
        <v>25</v>
      </c>
      <c r="AN31" s="177"/>
      <c r="AO31" s="174" t="s">
        <v>33</v>
      </c>
      <c r="AP31" s="177"/>
      <c r="AQ31" s="174" t="s">
        <v>11</v>
      </c>
      <c r="AR31" s="177"/>
      <c r="AS31" s="174" t="s">
        <v>12</v>
      </c>
      <c r="AT31" s="174"/>
      <c r="AU31" s="178"/>
      <c r="AV31" s="174"/>
      <c r="AW31" s="179"/>
      <c r="AX31" s="180"/>
      <c r="AY31" s="181"/>
      <c r="AZ31" s="174"/>
      <c r="BA31" s="182"/>
      <c r="BB31" s="175"/>
      <c r="BC31" s="174"/>
      <c r="BD31" s="177"/>
    </row>
    <row r="32" spans="1:56" ht="23.15" customHeight="1" thickBot="1" x14ac:dyDescent="0.25">
      <c r="A32" s="237" t="s">
        <v>171</v>
      </c>
      <c r="C32" s="306" t="str">
        <f t="shared" si="0"/>
        <v/>
      </c>
      <c r="D32" s="307" t="str">
        <f t="shared" si="1"/>
        <v/>
      </c>
      <c r="E32" s="307" t="str">
        <f t="shared" si="2"/>
        <v/>
      </c>
      <c r="F32" s="307" t="str">
        <f t="shared" si="3"/>
        <v/>
      </c>
      <c r="G32" s="307" t="str">
        <f t="shared" si="4"/>
        <v/>
      </c>
      <c r="H32" s="307" t="str">
        <f t="shared" si="5"/>
        <v/>
      </c>
      <c r="I32" s="307" t="str">
        <f t="shared" si="6"/>
        <v/>
      </c>
      <c r="J32" s="307" t="str">
        <f t="shared" si="7"/>
        <v/>
      </c>
      <c r="K32" s="307" t="str">
        <f t="shared" si="8"/>
        <v/>
      </c>
      <c r="L32" s="308" t="str">
        <f t="shared" si="9"/>
        <v/>
      </c>
      <c r="M32" s="386" t="str">
        <f t="shared" si="10"/>
        <v/>
      </c>
      <c r="N32" s="387" t="str">
        <f t="shared" si="11"/>
        <v/>
      </c>
      <c r="O32" s="388" t="str">
        <f t="shared" si="12"/>
        <v/>
      </c>
      <c r="P32" s="387" t="str">
        <f t="shared" si="13"/>
        <v/>
      </c>
      <c r="Q32" s="388" t="str">
        <f t="shared" si="14"/>
        <v/>
      </c>
      <c r="R32" s="387" t="str">
        <f t="shared" si="15"/>
        <v/>
      </c>
      <c r="S32" s="308" t="str">
        <f t="shared" si="16"/>
        <v/>
      </c>
      <c r="T32" s="928" t="str">
        <f t="shared" si="17"/>
        <v>1.男 2.女</v>
      </c>
      <c r="U32" s="929"/>
      <c r="V32" s="930"/>
      <c r="W32" s="931" t="str">
        <f t="shared" si="18"/>
        <v/>
      </c>
      <c r="X32" s="932"/>
      <c r="Y32" s="933"/>
      <c r="Z32" s="931" t="str">
        <f t="shared" si="19"/>
        <v/>
      </c>
      <c r="AA32" s="933"/>
      <c r="AB32" s="389" t="str">
        <f t="shared" si="20"/>
        <v/>
      </c>
      <c r="AC32" s="934" t="str">
        <f t="shared" si="21"/>
        <v>［</v>
      </c>
      <c r="AD32" s="934"/>
      <c r="AE32" s="935" t="str">
        <f t="shared" si="22"/>
        <v>］</v>
      </c>
      <c r="AF32" s="936"/>
      <c r="AG32" s="391"/>
      <c r="AI32" s="117">
        <v>16</v>
      </c>
      <c r="AJ32" s="173"/>
      <c r="AK32" s="174"/>
      <c r="AL32" s="175"/>
      <c r="AM32" s="176" t="s">
        <v>25</v>
      </c>
      <c r="AN32" s="177"/>
      <c r="AO32" s="174" t="s">
        <v>33</v>
      </c>
      <c r="AP32" s="177"/>
      <c r="AQ32" s="174" t="s">
        <v>11</v>
      </c>
      <c r="AR32" s="177"/>
      <c r="AS32" s="174" t="s">
        <v>12</v>
      </c>
      <c r="AT32" s="174"/>
      <c r="AU32" s="178"/>
      <c r="AV32" s="174"/>
      <c r="AW32" s="179"/>
      <c r="AX32" s="180"/>
      <c r="AY32" s="181"/>
      <c r="AZ32" s="174"/>
      <c r="BA32" s="182"/>
      <c r="BB32" s="175"/>
      <c r="BC32" s="174"/>
      <c r="BD32" s="177"/>
    </row>
    <row r="33" spans="1:56" ht="23.15" customHeight="1" thickBot="1" x14ac:dyDescent="0.25">
      <c r="A33" s="237" t="s">
        <v>172</v>
      </c>
      <c r="C33" s="306" t="str">
        <f t="shared" si="0"/>
        <v/>
      </c>
      <c r="D33" s="307" t="str">
        <f t="shared" si="1"/>
        <v/>
      </c>
      <c r="E33" s="307" t="str">
        <f t="shared" si="2"/>
        <v/>
      </c>
      <c r="F33" s="307" t="str">
        <f t="shared" si="3"/>
        <v/>
      </c>
      <c r="G33" s="307" t="str">
        <f t="shared" si="4"/>
        <v/>
      </c>
      <c r="H33" s="307" t="str">
        <f t="shared" si="5"/>
        <v/>
      </c>
      <c r="I33" s="307" t="str">
        <f t="shared" si="6"/>
        <v/>
      </c>
      <c r="J33" s="307" t="str">
        <f t="shared" si="7"/>
        <v/>
      </c>
      <c r="K33" s="307" t="str">
        <f t="shared" si="8"/>
        <v/>
      </c>
      <c r="L33" s="308" t="str">
        <f t="shared" si="9"/>
        <v/>
      </c>
      <c r="M33" s="386" t="str">
        <f t="shared" si="10"/>
        <v/>
      </c>
      <c r="N33" s="387" t="str">
        <f t="shared" si="11"/>
        <v/>
      </c>
      <c r="O33" s="388" t="str">
        <f t="shared" si="12"/>
        <v/>
      </c>
      <c r="P33" s="387" t="str">
        <f t="shared" si="13"/>
        <v/>
      </c>
      <c r="Q33" s="388" t="str">
        <f t="shared" si="14"/>
        <v/>
      </c>
      <c r="R33" s="387" t="str">
        <f t="shared" si="15"/>
        <v/>
      </c>
      <c r="S33" s="308" t="str">
        <f t="shared" si="16"/>
        <v/>
      </c>
      <c r="T33" s="928" t="str">
        <f t="shared" si="17"/>
        <v>1.男 2.女</v>
      </c>
      <c r="U33" s="929"/>
      <c r="V33" s="930"/>
      <c r="W33" s="931" t="str">
        <f t="shared" si="18"/>
        <v/>
      </c>
      <c r="X33" s="932"/>
      <c r="Y33" s="933"/>
      <c r="Z33" s="931" t="str">
        <f t="shared" si="19"/>
        <v/>
      </c>
      <c r="AA33" s="933"/>
      <c r="AB33" s="389" t="str">
        <f t="shared" si="20"/>
        <v/>
      </c>
      <c r="AC33" s="934" t="str">
        <f t="shared" si="21"/>
        <v>［</v>
      </c>
      <c r="AD33" s="934"/>
      <c r="AE33" s="935" t="str">
        <f t="shared" si="22"/>
        <v>］</v>
      </c>
      <c r="AF33" s="936"/>
      <c r="AG33" s="391"/>
      <c r="AI33" s="117">
        <v>17</v>
      </c>
      <c r="AJ33" s="173"/>
      <c r="AK33" s="174"/>
      <c r="AL33" s="175"/>
      <c r="AM33" s="176" t="s">
        <v>25</v>
      </c>
      <c r="AN33" s="177"/>
      <c r="AO33" s="174" t="s">
        <v>33</v>
      </c>
      <c r="AP33" s="177"/>
      <c r="AQ33" s="174" t="s">
        <v>11</v>
      </c>
      <c r="AR33" s="177"/>
      <c r="AS33" s="174" t="s">
        <v>12</v>
      </c>
      <c r="AT33" s="174"/>
      <c r="AU33" s="178"/>
      <c r="AV33" s="174"/>
      <c r="AW33" s="179"/>
      <c r="AX33" s="180"/>
      <c r="AY33" s="181"/>
      <c r="AZ33" s="174"/>
      <c r="BA33" s="182"/>
      <c r="BB33" s="175"/>
      <c r="BC33" s="174"/>
      <c r="BD33" s="177"/>
    </row>
    <row r="34" spans="1:56" ht="23.15" customHeight="1" thickBot="1" x14ac:dyDescent="0.25">
      <c r="A34" s="237" t="s">
        <v>173</v>
      </c>
      <c r="C34" s="306" t="str">
        <f t="shared" si="0"/>
        <v/>
      </c>
      <c r="D34" s="307" t="str">
        <f t="shared" si="1"/>
        <v/>
      </c>
      <c r="E34" s="307" t="str">
        <f t="shared" si="2"/>
        <v/>
      </c>
      <c r="F34" s="307" t="str">
        <f t="shared" si="3"/>
        <v/>
      </c>
      <c r="G34" s="307" t="str">
        <f t="shared" si="4"/>
        <v/>
      </c>
      <c r="H34" s="307" t="str">
        <f t="shared" si="5"/>
        <v/>
      </c>
      <c r="I34" s="307" t="str">
        <f t="shared" si="6"/>
        <v/>
      </c>
      <c r="J34" s="307" t="str">
        <f t="shared" si="7"/>
        <v/>
      </c>
      <c r="K34" s="307" t="str">
        <f t="shared" si="8"/>
        <v/>
      </c>
      <c r="L34" s="308" t="str">
        <f t="shared" si="9"/>
        <v/>
      </c>
      <c r="M34" s="386" t="str">
        <f t="shared" si="10"/>
        <v/>
      </c>
      <c r="N34" s="387" t="str">
        <f t="shared" si="11"/>
        <v/>
      </c>
      <c r="O34" s="388" t="str">
        <f t="shared" si="12"/>
        <v/>
      </c>
      <c r="P34" s="387" t="str">
        <f t="shared" si="13"/>
        <v/>
      </c>
      <c r="Q34" s="388" t="str">
        <f t="shared" si="14"/>
        <v/>
      </c>
      <c r="R34" s="387" t="str">
        <f t="shared" si="15"/>
        <v/>
      </c>
      <c r="S34" s="308" t="str">
        <f t="shared" si="16"/>
        <v/>
      </c>
      <c r="T34" s="928" t="str">
        <f t="shared" si="17"/>
        <v>1.男 2.女</v>
      </c>
      <c r="U34" s="929"/>
      <c r="V34" s="930"/>
      <c r="W34" s="931" t="str">
        <f t="shared" si="18"/>
        <v/>
      </c>
      <c r="X34" s="932"/>
      <c r="Y34" s="933"/>
      <c r="Z34" s="931" t="str">
        <f t="shared" si="19"/>
        <v/>
      </c>
      <c r="AA34" s="933"/>
      <c r="AB34" s="389" t="str">
        <f t="shared" si="20"/>
        <v/>
      </c>
      <c r="AC34" s="934" t="str">
        <f t="shared" si="21"/>
        <v>［</v>
      </c>
      <c r="AD34" s="934"/>
      <c r="AE34" s="935" t="str">
        <f t="shared" si="22"/>
        <v>］</v>
      </c>
      <c r="AF34" s="936"/>
      <c r="AG34" s="391"/>
      <c r="AI34" s="117">
        <v>18</v>
      </c>
      <c r="AJ34" s="173"/>
      <c r="AK34" s="174"/>
      <c r="AL34" s="175"/>
      <c r="AM34" s="176" t="s">
        <v>25</v>
      </c>
      <c r="AN34" s="177"/>
      <c r="AO34" s="174" t="s">
        <v>33</v>
      </c>
      <c r="AP34" s="177"/>
      <c r="AQ34" s="174" t="s">
        <v>11</v>
      </c>
      <c r="AR34" s="177"/>
      <c r="AS34" s="174" t="s">
        <v>12</v>
      </c>
      <c r="AT34" s="174"/>
      <c r="AU34" s="178"/>
      <c r="AV34" s="174"/>
      <c r="AW34" s="179"/>
      <c r="AX34" s="180"/>
      <c r="AY34" s="181"/>
      <c r="AZ34" s="174"/>
      <c r="BA34" s="182"/>
      <c r="BB34" s="175"/>
      <c r="BC34" s="174"/>
      <c r="BD34" s="177"/>
    </row>
    <row r="35" spans="1:56" ht="23.15" customHeight="1" thickBot="1" x14ac:dyDescent="0.25">
      <c r="A35" s="237" t="s">
        <v>174</v>
      </c>
      <c r="C35" s="306" t="str">
        <f t="shared" si="0"/>
        <v/>
      </c>
      <c r="D35" s="307" t="str">
        <f t="shared" si="1"/>
        <v/>
      </c>
      <c r="E35" s="307" t="str">
        <f t="shared" si="2"/>
        <v/>
      </c>
      <c r="F35" s="307" t="str">
        <f t="shared" si="3"/>
        <v/>
      </c>
      <c r="G35" s="307" t="str">
        <f t="shared" si="4"/>
        <v/>
      </c>
      <c r="H35" s="307" t="str">
        <f t="shared" si="5"/>
        <v/>
      </c>
      <c r="I35" s="307" t="str">
        <f t="shared" si="6"/>
        <v/>
      </c>
      <c r="J35" s="307" t="str">
        <f t="shared" si="7"/>
        <v/>
      </c>
      <c r="K35" s="307" t="str">
        <f t="shared" si="8"/>
        <v/>
      </c>
      <c r="L35" s="308" t="str">
        <f t="shared" si="9"/>
        <v/>
      </c>
      <c r="M35" s="386" t="str">
        <f t="shared" si="10"/>
        <v/>
      </c>
      <c r="N35" s="387" t="str">
        <f t="shared" si="11"/>
        <v/>
      </c>
      <c r="O35" s="388" t="str">
        <f t="shared" si="12"/>
        <v/>
      </c>
      <c r="P35" s="387" t="str">
        <f t="shared" si="13"/>
        <v/>
      </c>
      <c r="Q35" s="388" t="str">
        <f t="shared" si="14"/>
        <v/>
      </c>
      <c r="R35" s="387" t="str">
        <f t="shared" si="15"/>
        <v/>
      </c>
      <c r="S35" s="308" t="str">
        <f t="shared" si="16"/>
        <v/>
      </c>
      <c r="T35" s="928" t="str">
        <f t="shared" si="17"/>
        <v>1.男 2.女</v>
      </c>
      <c r="U35" s="929"/>
      <c r="V35" s="930"/>
      <c r="W35" s="931" t="str">
        <f t="shared" si="18"/>
        <v/>
      </c>
      <c r="X35" s="932"/>
      <c r="Y35" s="933"/>
      <c r="Z35" s="931" t="str">
        <f t="shared" si="19"/>
        <v/>
      </c>
      <c r="AA35" s="933"/>
      <c r="AB35" s="389" t="str">
        <f t="shared" si="20"/>
        <v/>
      </c>
      <c r="AC35" s="934" t="str">
        <f t="shared" si="21"/>
        <v>［</v>
      </c>
      <c r="AD35" s="934"/>
      <c r="AE35" s="935" t="str">
        <f t="shared" si="22"/>
        <v>］</v>
      </c>
      <c r="AF35" s="936"/>
      <c r="AG35" s="391"/>
      <c r="AI35" s="117">
        <v>19</v>
      </c>
      <c r="AJ35" s="173"/>
      <c r="AK35" s="174"/>
      <c r="AL35" s="175"/>
      <c r="AM35" s="176" t="s">
        <v>25</v>
      </c>
      <c r="AN35" s="177"/>
      <c r="AO35" s="174" t="s">
        <v>33</v>
      </c>
      <c r="AP35" s="177"/>
      <c r="AQ35" s="174" t="s">
        <v>11</v>
      </c>
      <c r="AR35" s="177"/>
      <c r="AS35" s="174" t="s">
        <v>12</v>
      </c>
      <c r="AT35" s="174"/>
      <c r="AU35" s="178"/>
      <c r="AV35" s="174"/>
      <c r="AW35" s="179"/>
      <c r="AX35" s="180"/>
      <c r="AY35" s="181"/>
      <c r="AZ35" s="174"/>
      <c r="BA35" s="182"/>
      <c r="BB35" s="175"/>
      <c r="BC35" s="174"/>
      <c r="BD35" s="177"/>
    </row>
    <row r="36" spans="1:56" ht="23.15" customHeight="1" thickBot="1" x14ac:dyDescent="0.25">
      <c r="A36" s="237" t="s">
        <v>175</v>
      </c>
      <c r="C36" s="306" t="str">
        <f t="shared" si="0"/>
        <v/>
      </c>
      <c r="D36" s="307" t="str">
        <f t="shared" si="1"/>
        <v/>
      </c>
      <c r="E36" s="307" t="str">
        <f t="shared" si="2"/>
        <v/>
      </c>
      <c r="F36" s="307" t="str">
        <f t="shared" si="3"/>
        <v/>
      </c>
      <c r="G36" s="307" t="str">
        <f t="shared" si="4"/>
        <v/>
      </c>
      <c r="H36" s="307" t="str">
        <f t="shared" si="5"/>
        <v/>
      </c>
      <c r="I36" s="307" t="str">
        <f t="shared" si="6"/>
        <v/>
      </c>
      <c r="J36" s="307" t="str">
        <f t="shared" si="7"/>
        <v/>
      </c>
      <c r="K36" s="307" t="str">
        <f t="shared" si="8"/>
        <v/>
      </c>
      <c r="L36" s="308" t="str">
        <f t="shared" si="9"/>
        <v/>
      </c>
      <c r="M36" s="386" t="str">
        <f t="shared" si="10"/>
        <v/>
      </c>
      <c r="N36" s="387" t="str">
        <f t="shared" si="11"/>
        <v/>
      </c>
      <c r="O36" s="388" t="str">
        <f t="shared" si="12"/>
        <v/>
      </c>
      <c r="P36" s="387" t="str">
        <f t="shared" si="13"/>
        <v/>
      </c>
      <c r="Q36" s="388" t="str">
        <f t="shared" si="14"/>
        <v/>
      </c>
      <c r="R36" s="387" t="str">
        <f t="shared" si="15"/>
        <v/>
      </c>
      <c r="S36" s="308" t="str">
        <f t="shared" si="16"/>
        <v/>
      </c>
      <c r="T36" s="928" t="str">
        <f t="shared" si="17"/>
        <v>1.男 2.女</v>
      </c>
      <c r="U36" s="929"/>
      <c r="V36" s="930"/>
      <c r="W36" s="931" t="str">
        <f t="shared" si="18"/>
        <v/>
      </c>
      <c r="X36" s="932"/>
      <c r="Y36" s="933"/>
      <c r="Z36" s="931" t="str">
        <f t="shared" si="19"/>
        <v/>
      </c>
      <c r="AA36" s="933"/>
      <c r="AB36" s="389" t="str">
        <f t="shared" si="20"/>
        <v/>
      </c>
      <c r="AC36" s="934" t="str">
        <f t="shared" si="21"/>
        <v>［</v>
      </c>
      <c r="AD36" s="934"/>
      <c r="AE36" s="935" t="str">
        <f t="shared" si="22"/>
        <v>］</v>
      </c>
      <c r="AF36" s="936"/>
      <c r="AG36" s="391"/>
      <c r="AI36" s="117">
        <v>20</v>
      </c>
      <c r="AJ36" s="173"/>
      <c r="AK36" s="174"/>
      <c r="AL36" s="175"/>
      <c r="AM36" s="176" t="s">
        <v>25</v>
      </c>
      <c r="AN36" s="177"/>
      <c r="AO36" s="174" t="s">
        <v>33</v>
      </c>
      <c r="AP36" s="177"/>
      <c r="AQ36" s="174" t="s">
        <v>11</v>
      </c>
      <c r="AR36" s="177"/>
      <c r="AS36" s="174" t="s">
        <v>12</v>
      </c>
      <c r="AT36" s="174"/>
      <c r="AU36" s="178"/>
      <c r="AV36" s="174"/>
      <c r="AW36" s="179"/>
      <c r="AX36" s="180"/>
      <c r="AY36" s="181"/>
      <c r="AZ36" s="174"/>
      <c r="BA36" s="182"/>
      <c r="BB36" s="175"/>
      <c r="BC36" s="174"/>
      <c r="BD36" s="177"/>
    </row>
    <row r="37" spans="1:56" ht="23.15" customHeight="1" thickBot="1" x14ac:dyDescent="0.25">
      <c r="A37" s="237" t="s">
        <v>176</v>
      </c>
      <c r="C37" s="306" t="str">
        <f t="shared" si="0"/>
        <v/>
      </c>
      <c r="D37" s="307" t="str">
        <f t="shared" si="1"/>
        <v/>
      </c>
      <c r="E37" s="307" t="str">
        <f t="shared" si="2"/>
        <v/>
      </c>
      <c r="F37" s="307" t="str">
        <f t="shared" si="3"/>
        <v/>
      </c>
      <c r="G37" s="307" t="str">
        <f t="shared" si="4"/>
        <v/>
      </c>
      <c r="H37" s="307" t="str">
        <f t="shared" si="5"/>
        <v/>
      </c>
      <c r="I37" s="307" t="str">
        <f t="shared" si="6"/>
        <v/>
      </c>
      <c r="J37" s="307" t="str">
        <f t="shared" si="7"/>
        <v/>
      </c>
      <c r="K37" s="307" t="str">
        <f t="shared" si="8"/>
        <v/>
      </c>
      <c r="L37" s="308" t="str">
        <f t="shared" si="9"/>
        <v/>
      </c>
      <c r="M37" s="386" t="str">
        <f t="shared" si="10"/>
        <v/>
      </c>
      <c r="N37" s="387" t="str">
        <f t="shared" si="11"/>
        <v/>
      </c>
      <c r="O37" s="388" t="str">
        <f t="shared" si="12"/>
        <v/>
      </c>
      <c r="P37" s="387" t="str">
        <f t="shared" si="13"/>
        <v/>
      </c>
      <c r="Q37" s="388" t="str">
        <f t="shared" si="14"/>
        <v/>
      </c>
      <c r="R37" s="387" t="str">
        <f t="shared" si="15"/>
        <v/>
      </c>
      <c r="S37" s="308" t="str">
        <f t="shared" si="16"/>
        <v/>
      </c>
      <c r="T37" s="928" t="str">
        <f t="shared" si="17"/>
        <v>1.男 2.女</v>
      </c>
      <c r="U37" s="929"/>
      <c r="V37" s="930"/>
      <c r="W37" s="931" t="str">
        <f t="shared" si="18"/>
        <v/>
      </c>
      <c r="X37" s="932"/>
      <c r="Y37" s="933"/>
      <c r="Z37" s="931" t="str">
        <f t="shared" si="19"/>
        <v/>
      </c>
      <c r="AA37" s="933"/>
      <c r="AB37" s="389" t="str">
        <f t="shared" si="20"/>
        <v/>
      </c>
      <c r="AC37" s="934" t="str">
        <f t="shared" si="21"/>
        <v>［</v>
      </c>
      <c r="AD37" s="934"/>
      <c r="AE37" s="935" t="str">
        <f t="shared" si="22"/>
        <v>］</v>
      </c>
      <c r="AF37" s="936"/>
      <c r="AG37" s="391"/>
      <c r="AI37" s="117">
        <v>21</v>
      </c>
      <c r="AJ37" s="173"/>
      <c r="AK37" s="174"/>
      <c r="AL37" s="175"/>
      <c r="AM37" s="176" t="s">
        <v>25</v>
      </c>
      <c r="AN37" s="177"/>
      <c r="AO37" s="174" t="s">
        <v>33</v>
      </c>
      <c r="AP37" s="177"/>
      <c r="AQ37" s="174" t="s">
        <v>11</v>
      </c>
      <c r="AR37" s="177"/>
      <c r="AS37" s="174" t="s">
        <v>12</v>
      </c>
      <c r="AT37" s="174"/>
      <c r="AU37" s="178"/>
      <c r="AV37" s="174"/>
      <c r="AW37" s="179"/>
      <c r="AX37" s="180"/>
      <c r="AY37" s="181"/>
      <c r="AZ37" s="174"/>
      <c r="BA37" s="182"/>
      <c r="BB37" s="175"/>
      <c r="BC37" s="174"/>
      <c r="BD37" s="177"/>
    </row>
    <row r="38" spans="1:56" ht="23.15" customHeight="1" thickBot="1" x14ac:dyDescent="0.25">
      <c r="A38" s="237" t="s">
        <v>177</v>
      </c>
      <c r="C38" s="306" t="str">
        <f t="shared" si="0"/>
        <v/>
      </c>
      <c r="D38" s="307" t="str">
        <f t="shared" si="1"/>
        <v/>
      </c>
      <c r="E38" s="307" t="str">
        <f t="shared" si="2"/>
        <v/>
      </c>
      <c r="F38" s="307" t="str">
        <f t="shared" si="3"/>
        <v/>
      </c>
      <c r="G38" s="307" t="str">
        <f t="shared" si="4"/>
        <v/>
      </c>
      <c r="H38" s="307" t="str">
        <f t="shared" si="5"/>
        <v/>
      </c>
      <c r="I38" s="307" t="str">
        <f t="shared" si="6"/>
        <v/>
      </c>
      <c r="J38" s="307" t="str">
        <f t="shared" si="7"/>
        <v/>
      </c>
      <c r="K38" s="307" t="str">
        <f t="shared" si="8"/>
        <v/>
      </c>
      <c r="L38" s="308" t="str">
        <f t="shared" si="9"/>
        <v/>
      </c>
      <c r="M38" s="386" t="str">
        <f t="shared" si="10"/>
        <v/>
      </c>
      <c r="N38" s="387" t="str">
        <f t="shared" si="11"/>
        <v/>
      </c>
      <c r="O38" s="388" t="str">
        <f t="shared" si="12"/>
        <v/>
      </c>
      <c r="P38" s="387" t="str">
        <f t="shared" si="13"/>
        <v/>
      </c>
      <c r="Q38" s="388" t="str">
        <f t="shared" si="14"/>
        <v/>
      </c>
      <c r="R38" s="387" t="str">
        <f t="shared" si="15"/>
        <v/>
      </c>
      <c r="S38" s="308" t="str">
        <f t="shared" si="16"/>
        <v/>
      </c>
      <c r="T38" s="928" t="str">
        <f t="shared" si="17"/>
        <v>1.男 2.女</v>
      </c>
      <c r="U38" s="929"/>
      <c r="V38" s="930"/>
      <c r="W38" s="931" t="str">
        <f t="shared" si="18"/>
        <v/>
      </c>
      <c r="X38" s="932"/>
      <c r="Y38" s="933"/>
      <c r="Z38" s="931" t="str">
        <f t="shared" si="19"/>
        <v/>
      </c>
      <c r="AA38" s="933"/>
      <c r="AB38" s="389" t="str">
        <f t="shared" si="20"/>
        <v/>
      </c>
      <c r="AC38" s="934" t="str">
        <f t="shared" si="21"/>
        <v>［</v>
      </c>
      <c r="AD38" s="934"/>
      <c r="AE38" s="935" t="str">
        <f t="shared" si="22"/>
        <v>］</v>
      </c>
      <c r="AF38" s="936"/>
      <c r="AG38" s="391"/>
      <c r="AI38" s="117">
        <v>22</v>
      </c>
      <c r="AJ38" s="173"/>
      <c r="AK38" s="174"/>
      <c r="AL38" s="175"/>
      <c r="AM38" s="176" t="s">
        <v>25</v>
      </c>
      <c r="AN38" s="177"/>
      <c r="AO38" s="174" t="s">
        <v>33</v>
      </c>
      <c r="AP38" s="177"/>
      <c r="AQ38" s="174" t="s">
        <v>11</v>
      </c>
      <c r="AR38" s="177"/>
      <c r="AS38" s="174" t="s">
        <v>12</v>
      </c>
      <c r="AT38" s="174"/>
      <c r="AU38" s="178"/>
      <c r="AV38" s="174"/>
      <c r="AW38" s="179"/>
      <c r="AX38" s="180"/>
      <c r="AY38" s="181"/>
      <c r="AZ38" s="174"/>
      <c r="BA38" s="182"/>
      <c r="BB38" s="175"/>
      <c r="BC38" s="174"/>
      <c r="BD38" s="177"/>
    </row>
    <row r="39" spans="1:56" ht="23.15" customHeight="1" thickBot="1" x14ac:dyDescent="0.25">
      <c r="A39" s="237" t="s">
        <v>178</v>
      </c>
      <c r="C39" s="306" t="str">
        <f t="shared" si="0"/>
        <v/>
      </c>
      <c r="D39" s="307" t="str">
        <f t="shared" si="1"/>
        <v/>
      </c>
      <c r="E39" s="307" t="str">
        <f t="shared" si="2"/>
        <v/>
      </c>
      <c r="F39" s="307" t="str">
        <f t="shared" si="3"/>
        <v/>
      </c>
      <c r="G39" s="307" t="str">
        <f t="shared" si="4"/>
        <v/>
      </c>
      <c r="H39" s="307" t="str">
        <f t="shared" si="5"/>
        <v/>
      </c>
      <c r="I39" s="307" t="str">
        <f t="shared" si="6"/>
        <v/>
      </c>
      <c r="J39" s="307" t="str">
        <f t="shared" si="7"/>
        <v/>
      </c>
      <c r="K39" s="307" t="str">
        <f t="shared" si="8"/>
        <v/>
      </c>
      <c r="L39" s="308" t="str">
        <f t="shared" si="9"/>
        <v/>
      </c>
      <c r="M39" s="386" t="str">
        <f t="shared" si="10"/>
        <v/>
      </c>
      <c r="N39" s="387" t="str">
        <f t="shared" si="11"/>
        <v/>
      </c>
      <c r="O39" s="388" t="str">
        <f t="shared" si="12"/>
        <v/>
      </c>
      <c r="P39" s="387" t="str">
        <f t="shared" si="13"/>
        <v/>
      </c>
      <c r="Q39" s="388" t="str">
        <f t="shared" si="14"/>
        <v/>
      </c>
      <c r="R39" s="387" t="str">
        <f t="shared" si="15"/>
        <v/>
      </c>
      <c r="S39" s="308" t="str">
        <f t="shared" si="16"/>
        <v/>
      </c>
      <c r="T39" s="928" t="str">
        <f t="shared" si="17"/>
        <v>1.男 2.女</v>
      </c>
      <c r="U39" s="929"/>
      <c r="V39" s="930"/>
      <c r="W39" s="931" t="str">
        <f t="shared" si="18"/>
        <v/>
      </c>
      <c r="X39" s="932"/>
      <c r="Y39" s="933"/>
      <c r="Z39" s="931" t="str">
        <f t="shared" si="19"/>
        <v/>
      </c>
      <c r="AA39" s="933"/>
      <c r="AB39" s="389" t="str">
        <f t="shared" si="20"/>
        <v/>
      </c>
      <c r="AC39" s="934" t="str">
        <f t="shared" si="21"/>
        <v>［</v>
      </c>
      <c r="AD39" s="934"/>
      <c r="AE39" s="935" t="str">
        <f t="shared" si="22"/>
        <v>］</v>
      </c>
      <c r="AF39" s="936"/>
      <c r="AG39" s="391"/>
      <c r="AI39" s="117">
        <v>23</v>
      </c>
      <c r="AJ39" s="173"/>
      <c r="AK39" s="174"/>
      <c r="AL39" s="175"/>
      <c r="AM39" s="176" t="s">
        <v>25</v>
      </c>
      <c r="AN39" s="177"/>
      <c r="AO39" s="174" t="s">
        <v>33</v>
      </c>
      <c r="AP39" s="177"/>
      <c r="AQ39" s="174" t="s">
        <v>11</v>
      </c>
      <c r="AR39" s="177"/>
      <c r="AS39" s="174" t="s">
        <v>12</v>
      </c>
      <c r="AT39" s="174"/>
      <c r="AU39" s="178"/>
      <c r="AV39" s="174"/>
      <c r="AW39" s="179"/>
      <c r="AX39" s="180"/>
      <c r="AY39" s="181"/>
      <c r="AZ39" s="174"/>
      <c r="BA39" s="182"/>
      <c r="BB39" s="175"/>
      <c r="BC39" s="174"/>
      <c r="BD39" s="177"/>
    </row>
    <row r="40" spans="1:56" ht="23.15" customHeight="1" thickBot="1" x14ac:dyDescent="0.25">
      <c r="A40" s="237" t="s">
        <v>179</v>
      </c>
      <c r="C40" s="306" t="str">
        <f t="shared" si="0"/>
        <v/>
      </c>
      <c r="D40" s="307" t="str">
        <f t="shared" si="1"/>
        <v/>
      </c>
      <c r="E40" s="307" t="str">
        <f t="shared" si="2"/>
        <v/>
      </c>
      <c r="F40" s="307" t="str">
        <f t="shared" si="3"/>
        <v/>
      </c>
      <c r="G40" s="307" t="str">
        <f t="shared" si="4"/>
        <v/>
      </c>
      <c r="H40" s="307" t="str">
        <f t="shared" si="5"/>
        <v/>
      </c>
      <c r="I40" s="307" t="str">
        <f t="shared" si="6"/>
        <v/>
      </c>
      <c r="J40" s="307" t="str">
        <f t="shared" si="7"/>
        <v/>
      </c>
      <c r="K40" s="307" t="str">
        <f t="shared" si="8"/>
        <v/>
      </c>
      <c r="L40" s="308" t="str">
        <f t="shared" si="9"/>
        <v/>
      </c>
      <c r="M40" s="386" t="str">
        <f t="shared" si="10"/>
        <v/>
      </c>
      <c r="N40" s="387" t="str">
        <f t="shared" si="11"/>
        <v/>
      </c>
      <c r="O40" s="388" t="str">
        <f t="shared" si="12"/>
        <v/>
      </c>
      <c r="P40" s="387" t="str">
        <f t="shared" si="13"/>
        <v/>
      </c>
      <c r="Q40" s="388" t="str">
        <f t="shared" si="14"/>
        <v/>
      </c>
      <c r="R40" s="387" t="str">
        <f t="shared" si="15"/>
        <v/>
      </c>
      <c r="S40" s="308" t="str">
        <f t="shared" si="16"/>
        <v/>
      </c>
      <c r="T40" s="928" t="str">
        <f t="shared" si="17"/>
        <v>1.男 2.女</v>
      </c>
      <c r="U40" s="929"/>
      <c r="V40" s="930"/>
      <c r="W40" s="931" t="str">
        <f t="shared" si="18"/>
        <v/>
      </c>
      <c r="X40" s="932"/>
      <c r="Y40" s="933"/>
      <c r="Z40" s="931" t="str">
        <f t="shared" si="19"/>
        <v/>
      </c>
      <c r="AA40" s="933"/>
      <c r="AB40" s="389" t="str">
        <f t="shared" si="20"/>
        <v/>
      </c>
      <c r="AC40" s="934" t="str">
        <f t="shared" si="21"/>
        <v>［</v>
      </c>
      <c r="AD40" s="934"/>
      <c r="AE40" s="935" t="str">
        <f t="shared" si="22"/>
        <v>］</v>
      </c>
      <c r="AF40" s="936"/>
      <c r="AG40" s="947" t="s">
        <v>9</v>
      </c>
      <c r="AH40" s="948"/>
      <c r="AI40" s="117">
        <v>24</v>
      </c>
      <c r="AJ40" s="173"/>
      <c r="AK40" s="174"/>
      <c r="AL40" s="175"/>
      <c r="AM40" s="176" t="s">
        <v>25</v>
      </c>
      <c r="AN40" s="177"/>
      <c r="AO40" s="174" t="s">
        <v>33</v>
      </c>
      <c r="AP40" s="177"/>
      <c r="AQ40" s="174" t="s">
        <v>11</v>
      </c>
      <c r="AR40" s="177"/>
      <c r="AS40" s="174" t="s">
        <v>12</v>
      </c>
      <c r="AT40" s="174"/>
      <c r="AU40" s="178"/>
      <c r="AV40" s="174"/>
      <c r="AW40" s="179"/>
      <c r="AX40" s="180"/>
      <c r="AY40" s="181"/>
      <c r="AZ40" s="174"/>
      <c r="BA40" s="182"/>
      <c r="BB40" s="175"/>
      <c r="BC40" s="174"/>
      <c r="BD40" s="177"/>
    </row>
    <row r="41" spans="1:56" ht="23.15" customHeight="1" thickBot="1" x14ac:dyDescent="0.25">
      <c r="A41" s="237" t="s">
        <v>180</v>
      </c>
      <c r="C41" s="306" t="str">
        <f t="shared" si="0"/>
        <v/>
      </c>
      <c r="D41" s="307" t="str">
        <f t="shared" si="1"/>
        <v/>
      </c>
      <c r="E41" s="307" t="str">
        <f t="shared" si="2"/>
        <v/>
      </c>
      <c r="F41" s="307" t="str">
        <f t="shared" si="3"/>
        <v/>
      </c>
      <c r="G41" s="307" t="str">
        <f t="shared" si="4"/>
        <v/>
      </c>
      <c r="H41" s="307" t="str">
        <f t="shared" si="5"/>
        <v/>
      </c>
      <c r="I41" s="307" t="str">
        <f t="shared" si="6"/>
        <v/>
      </c>
      <c r="J41" s="307" t="str">
        <f t="shared" si="7"/>
        <v/>
      </c>
      <c r="K41" s="307" t="str">
        <f t="shared" si="8"/>
        <v/>
      </c>
      <c r="L41" s="308" t="str">
        <f t="shared" si="9"/>
        <v/>
      </c>
      <c r="M41" s="386" t="str">
        <f t="shared" si="10"/>
        <v/>
      </c>
      <c r="N41" s="387" t="str">
        <f t="shared" si="11"/>
        <v/>
      </c>
      <c r="O41" s="388" t="str">
        <f t="shared" si="12"/>
        <v/>
      </c>
      <c r="P41" s="387" t="str">
        <f t="shared" si="13"/>
        <v/>
      </c>
      <c r="Q41" s="388" t="str">
        <f t="shared" si="14"/>
        <v/>
      </c>
      <c r="R41" s="387" t="str">
        <f t="shared" si="15"/>
        <v/>
      </c>
      <c r="S41" s="308" t="str">
        <f t="shared" si="16"/>
        <v/>
      </c>
      <c r="T41" s="928" t="str">
        <f t="shared" si="17"/>
        <v>1.男 2.女</v>
      </c>
      <c r="U41" s="929"/>
      <c r="V41" s="930"/>
      <c r="W41" s="931" t="str">
        <f t="shared" si="18"/>
        <v/>
      </c>
      <c r="X41" s="932"/>
      <c r="Y41" s="933"/>
      <c r="Z41" s="931" t="str">
        <f t="shared" si="19"/>
        <v/>
      </c>
      <c r="AA41" s="933"/>
      <c r="AB41" s="389" t="str">
        <f t="shared" si="20"/>
        <v/>
      </c>
      <c r="AC41" s="934" t="str">
        <f t="shared" si="21"/>
        <v>［</v>
      </c>
      <c r="AD41" s="934"/>
      <c r="AE41" s="935" t="str">
        <f t="shared" si="22"/>
        <v>］</v>
      </c>
      <c r="AF41" s="936"/>
      <c r="AG41" s="391"/>
      <c r="AH41" s="323" t="s">
        <v>18</v>
      </c>
      <c r="AI41" s="117">
        <v>25</v>
      </c>
      <c r="AJ41" s="173"/>
      <c r="AK41" s="174"/>
      <c r="AL41" s="175"/>
      <c r="AM41" s="176" t="s">
        <v>25</v>
      </c>
      <c r="AN41" s="177"/>
      <c r="AO41" s="174" t="s">
        <v>33</v>
      </c>
      <c r="AP41" s="177"/>
      <c r="AQ41" s="174" t="s">
        <v>11</v>
      </c>
      <c r="AR41" s="177"/>
      <c r="AS41" s="174" t="s">
        <v>12</v>
      </c>
      <c r="AT41" s="174"/>
      <c r="AU41" s="178"/>
      <c r="AV41" s="174"/>
      <c r="AW41" s="179"/>
      <c r="AX41" s="180"/>
      <c r="AY41" s="181"/>
      <c r="AZ41" s="174"/>
      <c r="BA41" s="182"/>
      <c r="BB41" s="175"/>
      <c r="BC41" s="174"/>
      <c r="BD41" s="177"/>
    </row>
    <row r="42" spans="1:56" ht="16" customHeight="1" x14ac:dyDescent="0.2">
      <c r="AE42" s="683"/>
      <c r="AF42" s="683"/>
      <c r="AG42" s="683"/>
      <c r="AH42" s="683"/>
      <c r="AI42" s="117"/>
      <c r="AJ42" s="161"/>
    </row>
    <row r="43" spans="1:56" ht="16" customHeight="1" x14ac:dyDescent="0.2">
      <c r="A43" s="237"/>
      <c r="H43" s="237"/>
      <c r="I43" s="237"/>
      <c r="J43" s="237"/>
      <c r="K43" s="237"/>
      <c r="L43" s="237"/>
      <c r="M43" s="237"/>
      <c r="N43" s="330"/>
      <c r="O43" s="330"/>
      <c r="P43" s="330"/>
      <c r="Q43" s="237"/>
      <c r="R43" s="237"/>
      <c r="S43" s="237"/>
      <c r="T43" s="237"/>
      <c r="U43" s="237"/>
      <c r="V43" s="237"/>
      <c r="W43" s="237"/>
      <c r="X43" s="237"/>
      <c r="Y43" s="237"/>
      <c r="Z43" s="237"/>
      <c r="AA43" s="237"/>
      <c r="AB43" s="237"/>
      <c r="AI43" s="117"/>
      <c r="AJ43" s="117"/>
    </row>
    <row r="44" spans="1:56" ht="16" customHeight="1" x14ac:dyDescent="0.2">
      <c r="A44" s="237"/>
      <c r="H44" s="237"/>
      <c r="I44" s="237"/>
      <c r="J44" s="237"/>
      <c r="K44" s="237"/>
      <c r="L44" s="237"/>
      <c r="M44" s="237"/>
      <c r="N44" s="330"/>
      <c r="O44" s="330"/>
      <c r="P44" s="330"/>
      <c r="Q44" s="237"/>
      <c r="R44" s="237"/>
      <c r="S44" s="237"/>
      <c r="T44" s="237"/>
      <c r="U44" s="237"/>
      <c r="V44" s="237"/>
      <c r="W44" s="237"/>
      <c r="X44" s="237"/>
      <c r="Y44" s="237"/>
      <c r="Z44" s="237"/>
      <c r="AA44" s="237"/>
      <c r="AB44" s="237"/>
      <c r="AH44" s="392"/>
      <c r="AI44" s="117"/>
      <c r="AJ44" s="117"/>
    </row>
    <row r="45" spans="1:56" ht="16" customHeight="1" x14ac:dyDescent="0.2">
      <c r="A45" s="237"/>
      <c r="H45" s="237"/>
      <c r="I45" s="237"/>
      <c r="J45" s="237"/>
      <c r="K45" s="237"/>
      <c r="L45" s="237"/>
      <c r="M45" s="237"/>
      <c r="N45" s="330"/>
      <c r="O45" s="330"/>
      <c r="P45" s="330"/>
      <c r="Q45" s="237"/>
      <c r="R45" s="237"/>
      <c r="S45" s="237"/>
      <c r="T45" s="237"/>
      <c r="U45" s="237"/>
      <c r="V45" s="237"/>
      <c r="W45" s="237"/>
      <c r="X45" s="237"/>
      <c r="Y45" s="237"/>
      <c r="Z45" s="237"/>
      <c r="AA45" s="237"/>
      <c r="AB45" s="237"/>
      <c r="AH45" s="392"/>
      <c r="AI45" s="117"/>
      <c r="AJ45" s="117"/>
    </row>
    <row r="46" spans="1:56" ht="16" customHeight="1" x14ac:dyDescent="0.2">
      <c r="A46" s="237"/>
      <c r="H46" s="237"/>
      <c r="I46" s="237"/>
      <c r="J46" s="237"/>
      <c r="K46" s="237"/>
      <c r="L46" s="237"/>
      <c r="M46" s="237"/>
      <c r="N46" s="330"/>
      <c r="O46" s="330"/>
      <c r="P46" s="330"/>
      <c r="Q46" s="237"/>
      <c r="R46" s="237"/>
      <c r="S46" s="237"/>
      <c r="T46" s="237"/>
      <c r="U46" s="237"/>
      <c r="V46" s="237"/>
      <c r="W46" s="237"/>
      <c r="X46" s="237"/>
      <c r="Y46" s="237"/>
      <c r="Z46" s="237"/>
      <c r="AA46" s="237"/>
      <c r="AB46" s="237"/>
      <c r="AH46" s="392"/>
      <c r="AI46" s="117"/>
      <c r="AJ46" s="117"/>
    </row>
    <row r="47" spans="1:56" ht="16" customHeight="1" x14ac:dyDescent="0.2">
      <c r="A47" s="237"/>
      <c r="H47" s="237"/>
      <c r="I47" s="237"/>
      <c r="J47" s="237"/>
      <c r="K47" s="237"/>
      <c r="L47" s="237"/>
      <c r="M47" s="237"/>
      <c r="N47" s="330"/>
      <c r="O47" s="330"/>
      <c r="P47" s="330"/>
      <c r="Q47" s="237"/>
      <c r="R47" s="237"/>
      <c r="S47" s="237"/>
      <c r="T47" s="237"/>
      <c r="U47" s="237"/>
      <c r="V47" s="237"/>
      <c r="W47" s="237"/>
      <c r="X47" s="237"/>
      <c r="Y47" s="237"/>
      <c r="Z47" s="237"/>
      <c r="AA47" s="237"/>
      <c r="AB47" s="237"/>
      <c r="AH47" s="392"/>
      <c r="AI47" s="117"/>
      <c r="AJ47" s="328"/>
    </row>
    <row r="48" spans="1:56" ht="16" customHeight="1" x14ac:dyDescent="0.2">
      <c r="H48" s="237"/>
      <c r="I48" s="237"/>
      <c r="J48" s="237"/>
      <c r="K48" s="237"/>
      <c r="L48" s="237"/>
      <c r="M48" s="237"/>
      <c r="N48" s="237"/>
      <c r="O48" s="237"/>
      <c r="P48" s="237"/>
      <c r="Q48" s="237"/>
      <c r="R48" s="237"/>
      <c r="S48" s="237"/>
      <c r="T48" s="237"/>
      <c r="U48" s="237"/>
      <c r="V48" s="237"/>
      <c r="W48" s="237"/>
      <c r="X48" s="237"/>
      <c r="Y48" s="237"/>
      <c r="Z48" s="237"/>
      <c r="AA48" s="237"/>
      <c r="AB48" s="237"/>
      <c r="AI48" s="393"/>
      <c r="AJ48" s="117"/>
    </row>
    <row r="49" spans="8:36" ht="16" customHeight="1" x14ac:dyDescent="0.2">
      <c r="H49" s="330"/>
      <c r="I49" s="330"/>
      <c r="J49" s="330"/>
      <c r="K49" s="330"/>
      <c r="L49" s="330"/>
      <c r="M49" s="330"/>
      <c r="N49" s="237"/>
      <c r="O49" s="237"/>
      <c r="P49" s="330"/>
      <c r="Q49" s="330"/>
      <c r="R49" s="330"/>
      <c r="S49" s="330"/>
      <c r="T49" s="330"/>
      <c r="U49" s="330"/>
      <c r="V49" s="330"/>
      <c r="W49" s="330"/>
      <c r="X49" s="330"/>
      <c r="Y49" s="330"/>
      <c r="Z49" s="330"/>
      <c r="AA49" s="330"/>
      <c r="AB49" s="330"/>
      <c r="AI49" s="393"/>
      <c r="AJ49" s="117"/>
    </row>
    <row r="50" spans="8:36" ht="16" customHeight="1" x14ac:dyDescent="0.2">
      <c r="H50" s="330"/>
      <c r="I50" s="330"/>
      <c r="J50" s="330"/>
      <c r="K50" s="330"/>
      <c r="L50" s="330"/>
      <c r="M50" s="330"/>
      <c r="N50" s="237"/>
      <c r="O50" s="237"/>
      <c r="P50" s="330"/>
      <c r="Q50" s="330"/>
      <c r="R50" s="330"/>
      <c r="S50" s="330"/>
      <c r="T50" s="330"/>
      <c r="U50" s="330"/>
      <c r="V50" s="330"/>
      <c r="W50" s="330"/>
      <c r="X50" s="330"/>
      <c r="Y50" s="330"/>
      <c r="Z50" s="330"/>
      <c r="AA50" s="330"/>
      <c r="AB50" s="330"/>
      <c r="AF50" s="392"/>
      <c r="AG50" s="392"/>
    </row>
    <row r="53" spans="8:36" ht="16" customHeight="1" x14ac:dyDescent="0.2">
      <c r="AI53" s="373"/>
    </row>
    <row r="54" spans="8:36" ht="16" customHeight="1" x14ac:dyDescent="0.2">
      <c r="AI54" s="373"/>
    </row>
    <row r="56" spans="8:36" ht="16" customHeight="1" x14ac:dyDescent="0.2">
      <c r="AI56" s="373"/>
    </row>
    <row r="61" spans="8:36" ht="16" customHeight="1" x14ac:dyDescent="0.2">
      <c r="AJ61" s="330"/>
    </row>
    <row r="62" spans="8:36" ht="16" customHeight="1" x14ac:dyDescent="0.2">
      <c r="AI62" s="117"/>
      <c r="AJ62" s="330"/>
    </row>
    <row r="63" spans="8:36" ht="16" customHeight="1" x14ac:dyDescent="0.2">
      <c r="AI63" s="117"/>
      <c r="AJ63" s="117"/>
    </row>
    <row r="64" spans="8:36" ht="16" customHeight="1" x14ac:dyDescent="0.2">
      <c r="AI64" s="117"/>
      <c r="AJ64" s="117"/>
    </row>
    <row r="65" spans="35:36" ht="16" customHeight="1" x14ac:dyDescent="0.2">
      <c r="AI65" s="117"/>
      <c r="AJ65" s="117"/>
    </row>
    <row r="66" spans="35:36" ht="16" customHeight="1" x14ac:dyDescent="0.2">
      <c r="AI66" s="393"/>
      <c r="AJ66" s="117"/>
    </row>
    <row r="67" spans="35:36" ht="16" customHeight="1" x14ac:dyDescent="0.2">
      <c r="AI67" s="393"/>
      <c r="AJ67" s="117"/>
    </row>
    <row r="68" spans="35:36" ht="16" customHeight="1" x14ac:dyDescent="0.2">
      <c r="AI68" s="394"/>
      <c r="AJ68" s="328"/>
    </row>
    <row r="69" spans="35:36" ht="16" customHeight="1" x14ac:dyDescent="0.2">
      <c r="AI69" s="373"/>
      <c r="AJ69" s="117"/>
    </row>
    <row r="70" spans="35:36" ht="16" customHeight="1" x14ac:dyDescent="0.2">
      <c r="AJ70" s="117"/>
    </row>
    <row r="71" spans="35:36" ht="16" customHeight="1" x14ac:dyDescent="0.2">
      <c r="AJ71" s="330"/>
    </row>
    <row r="72" spans="35:36" ht="16" customHeight="1" x14ac:dyDescent="0.2">
      <c r="AJ72" s="330"/>
    </row>
    <row r="73" spans="35:36" ht="16" customHeight="1" x14ac:dyDescent="0.2">
      <c r="AJ73" s="330"/>
    </row>
    <row r="74" spans="35:36" ht="16" customHeight="1" x14ac:dyDescent="0.2">
      <c r="AI74" s="117"/>
      <c r="AJ74" s="117"/>
    </row>
    <row r="75" spans="35:36" ht="16" customHeight="1" x14ac:dyDescent="0.2">
      <c r="AI75" s="117"/>
      <c r="AJ75" s="117"/>
    </row>
    <row r="76" spans="35:36" ht="16" customHeight="1" x14ac:dyDescent="0.2">
      <c r="AI76" s="117"/>
      <c r="AJ76" s="117"/>
    </row>
    <row r="77" spans="35:36" ht="16" customHeight="1" x14ac:dyDescent="0.2">
      <c r="AI77" s="393"/>
      <c r="AJ77" s="117"/>
    </row>
    <row r="78" spans="35:36" ht="16" customHeight="1" x14ac:dyDescent="0.2">
      <c r="AI78" s="393"/>
      <c r="AJ78" s="117"/>
    </row>
    <row r="79" spans="35:36" ht="16" customHeight="1" x14ac:dyDescent="0.2">
      <c r="AI79" s="394"/>
      <c r="AJ79" s="328"/>
    </row>
    <row r="80" spans="35:36" ht="16" customHeight="1" x14ac:dyDescent="0.2">
      <c r="AI80" s="373"/>
      <c r="AJ80" s="117"/>
    </row>
    <row r="81" spans="35:36" ht="16" customHeight="1" x14ac:dyDescent="0.2">
      <c r="AJ81" s="117"/>
    </row>
    <row r="82" spans="35:36" ht="16" customHeight="1" x14ac:dyDescent="0.2">
      <c r="AJ82" s="330"/>
    </row>
    <row r="83" spans="35:36" ht="16" customHeight="1" x14ac:dyDescent="0.2">
      <c r="AJ83" s="330"/>
    </row>
    <row r="84" spans="35:36" ht="16" customHeight="1" x14ac:dyDescent="0.2">
      <c r="AJ84" s="330"/>
    </row>
    <row r="85" spans="35:36" ht="16" customHeight="1" x14ac:dyDescent="0.2">
      <c r="AI85" s="117"/>
      <c r="AJ85" s="117"/>
    </row>
    <row r="86" spans="35:36" ht="16" customHeight="1" x14ac:dyDescent="0.2">
      <c r="AI86" s="117"/>
      <c r="AJ86" s="117"/>
    </row>
    <row r="87" spans="35:36" ht="16" customHeight="1" x14ac:dyDescent="0.2">
      <c r="AI87" s="117"/>
      <c r="AJ87" s="117"/>
    </row>
    <row r="88" spans="35:36" ht="16" customHeight="1" x14ac:dyDescent="0.2">
      <c r="AI88" s="393"/>
      <c r="AJ88" s="117"/>
    </row>
    <row r="89" spans="35:36" ht="16" customHeight="1" x14ac:dyDescent="0.2">
      <c r="AI89" s="393"/>
      <c r="AJ89" s="117"/>
    </row>
    <row r="90" spans="35:36" ht="16" customHeight="1" x14ac:dyDescent="0.2">
      <c r="AI90" s="394"/>
      <c r="AJ90" s="328"/>
    </row>
    <row r="91" spans="35:36" ht="16" customHeight="1" x14ac:dyDescent="0.2">
      <c r="AI91" s="373"/>
      <c r="AJ91" s="117"/>
    </row>
    <row r="92" spans="35:36" ht="16" customHeight="1" x14ac:dyDescent="0.2">
      <c r="AJ92" s="117"/>
    </row>
    <row r="93" spans="35:36" ht="16" customHeight="1" x14ac:dyDescent="0.2">
      <c r="AJ93" s="330"/>
    </row>
    <row r="94" spans="35:36" ht="16" customHeight="1" x14ac:dyDescent="0.2">
      <c r="AJ94" s="330"/>
    </row>
    <row r="95" spans="35:36" ht="16" customHeight="1" x14ac:dyDescent="0.2">
      <c r="AJ95" s="330"/>
    </row>
    <row r="96" spans="35:36" ht="16" customHeight="1" x14ac:dyDescent="0.2">
      <c r="AI96" s="117"/>
      <c r="AJ96" s="117"/>
    </row>
    <row r="97" spans="35:36" ht="16" customHeight="1" x14ac:dyDescent="0.2">
      <c r="AI97" s="117"/>
      <c r="AJ97" s="117"/>
    </row>
    <row r="98" spans="35:36" ht="16" customHeight="1" x14ac:dyDescent="0.2">
      <c r="AI98" s="117"/>
      <c r="AJ98" s="117"/>
    </row>
    <row r="99" spans="35:36" ht="16" customHeight="1" x14ac:dyDescent="0.2">
      <c r="AI99" s="393"/>
      <c r="AJ99" s="117"/>
    </row>
    <row r="100" spans="35:36" ht="16" customHeight="1" x14ac:dyDescent="0.2">
      <c r="AI100" s="393"/>
      <c r="AJ100" s="117"/>
    </row>
    <row r="101" spans="35:36" ht="16" customHeight="1" x14ac:dyDescent="0.2">
      <c r="AI101" s="394"/>
      <c r="AJ101" s="328"/>
    </row>
    <row r="102" spans="35:36" ht="16" customHeight="1" x14ac:dyDescent="0.2">
      <c r="AI102" s="373"/>
      <c r="AJ102" s="117"/>
    </row>
    <row r="103" spans="35:36" ht="16" customHeight="1" x14ac:dyDescent="0.2">
      <c r="AJ103" s="117"/>
    </row>
    <row r="104" spans="35:36" ht="16" customHeight="1" x14ac:dyDescent="0.2">
      <c r="AI104" s="393"/>
      <c r="AJ104" s="330"/>
    </row>
    <row r="105" spans="35:36" ht="16" customHeight="1" x14ac:dyDescent="0.2">
      <c r="AI105" s="393"/>
      <c r="AJ105" s="330"/>
    </row>
    <row r="106" spans="35:36" ht="16" customHeight="1" x14ac:dyDescent="0.2">
      <c r="AI106" s="393"/>
      <c r="AJ106" s="330"/>
    </row>
    <row r="107" spans="35:36" ht="16" customHeight="1" x14ac:dyDescent="0.2">
      <c r="AI107" s="393"/>
      <c r="AJ107" s="330"/>
    </row>
    <row r="108" spans="35:36" ht="16" customHeight="1" x14ac:dyDescent="0.2">
      <c r="AI108" s="393"/>
      <c r="AJ108" s="330"/>
    </row>
    <row r="109" spans="35:36" ht="16" customHeight="1" x14ac:dyDescent="0.2">
      <c r="AI109" s="393"/>
      <c r="AJ109" s="330"/>
    </row>
    <row r="110" spans="35:36" ht="16" customHeight="1" x14ac:dyDescent="0.2">
      <c r="AI110" s="393"/>
      <c r="AJ110" s="330"/>
    </row>
    <row r="111" spans="35:36" ht="16" customHeight="1" x14ac:dyDescent="0.2">
      <c r="AI111" s="393"/>
      <c r="AJ111" s="330"/>
    </row>
    <row r="112" spans="35:36" ht="16" customHeight="1" x14ac:dyDescent="0.2">
      <c r="AI112" s="393"/>
      <c r="AJ112" s="330"/>
    </row>
    <row r="113" spans="35:36" ht="16" customHeight="1" x14ac:dyDescent="0.2">
      <c r="AI113" s="393"/>
      <c r="AJ113" s="330"/>
    </row>
    <row r="114" spans="35:36" ht="16" customHeight="1" x14ac:dyDescent="0.2">
      <c r="AI114" s="393"/>
      <c r="AJ114" s="330"/>
    </row>
    <row r="115" spans="35:36" ht="16" customHeight="1" x14ac:dyDescent="0.2">
      <c r="AI115" s="393"/>
      <c r="AJ115" s="330"/>
    </row>
    <row r="116" spans="35:36" ht="16" customHeight="1" x14ac:dyDescent="0.2">
      <c r="AI116" s="393"/>
      <c r="AJ116" s="330"/>
    </row>
    <row r="117" spans="35:36" ht="16" customHeight="1" x14ac:dyDescent="0.2">
      <c r="AI117" s="393"/>
      <c r="AJ117" s="330"/>
    </row>
    <row r="118" spans="35:36" ht="16" customHeight="1" x14ac:dyDescent="0.2">
      <c r="AI118" s="393"/>
      <c r="AJ118" s="330"/>
    </row>
    <row r="119" spans="35:36" ht="16" customHeight="1" x14ac:dyDescent="0.2">
      <c r="AI119" s="393"/>
      <c r="AJ119" s="330"/>
    </row>
    <row r="120" spans="35:36" ht="16" customHeight="1" x14ac:dyDescent="0.2">
      <c r="AI120" s="393"/>
      <c r="AJ120" s="330"/>
    </row>
    <row r="121" spans="35:36" ht="16" customHeight="1" x14ac:dyDescent="0.2">
      <c r="AI121" s="393"/>
      <c r="AJ121" s="330"/>
    </row>
    <row r="122" spans="35:36" ht="16" customHeight="1" x14ac:dyDescent="0.2">
      <c r="AI122" s="393"/>
      <c r="AJ122" s="330"/>
    </row>
    <row r="123" spans="35:36" ht="16" customHeight="1" x14ac:dyDescent="0.2">
      <c r="AI123" s="393"/>
      <c r="AJ123" s="330"/>
    </row>
    <row r="124" spans="35:36" ht="16" customHeight="1" x14ac:dyDescent="0.2">
      <c r="AI124" s="393"/>
      <c r="AJ124" s="330"/>
    </row>
    <row r="125" spans="35:36" ht="16" customHeight="1" x14ac:dyDescent="0.2">
      <c r="AI125" s="393"/>
      <c r="AJ125" s="330"/>
    </row>
    <row r="126" spans="35:36" ht="16" customHeight="1" x14ac:dyDescent="0.2">
      <c r="AI126" s="393"/>
      <c r="AJ126" s="330"/>
    </row>
    <row r="127" spans="35:36" ht="16" customHeight="1" x14ac:dyDescent="0.2">
      <c r="AI127" s="393"/>
      <c r="AJ127" s="330"/>
    </row>
    <row r="128" spans="35:36" ht="16" customHeight="1" x14ac:dyDescent="0.2">
      <c r="AI128" s="393"/>
      <c r="AJ128" s="330"/>
    </row>
    <row r="129" spans="35:36" ht="16" customHeight="1" x14ac:dyDescent="0.2">
      <c r="AI129" s="393"/>
      <c r="AJ129" s="330"/>
    </row>
    <row r="130" spans="35:36" ht="16" customHeight="1" x14ac:dyDescent="0.2">
      <c r="AI130" s="393"/>
      <c r="AJ130" s="330"/>
    </row>
    <row r="131" spans="35:36" ht="16" customHeight="1" x14ac:dyDescent="0.2">
      <c r="AI131" s="393"/>
      <c r="AJ131" s="330"/>
    </row>
    <row r="132" spans="35:36" ht="16" customHeight="1" x14ac:dyDescent="0.2">
      <c r="AI132" s="393"/>
      <c r="AJ132" s="330"/>
    </row>
    <row r="133" spans="35:36" ht="16" customHeight="1" x14ac:dyDescent="0.2">
      <c r="AI133" s="393"/>
      <c r="AJ133" s="330"/>
    </row>
    <row r="134" spans="35:36" ht="16" customHeight="1" x14ac:dyDescent="0.2">
      <c r="AI134" s="393"/>
      <c r="AJ134" s="330"/>
    </row>
    <row r="135" spans="35:36" ht="16" customHeight="1" x14ac:dyDescent="0.2">
      <c r="AI135" s="393"/>
      <c r="AJ135" s="330"/>
    </row>
    <row r="136" spans="35:36" ht="16" customHeight="1" x14ac:dyDescent="0.2">
      <c r="AI136" s="393"/>
      <c r="AJ136" s="330"/>
    </row>
    <row r="137" spans="35:36" ht="16" customHeight="1" x14ac:dyDescent="0.2">
      <c r="AI137" s="393"/>
      <c r="AJ137" s="330"/>
    </row>
    <row r="138" spans="35:36" ht="16" customHeight="1" x14ac:dyDescent="0.2">
      <c r="AI138" s="393"/>
      <c r="AJ138" s="330"/>
    </row>
    <row r="139" spans="35:36" ht="16" customHeight="1" x14ac:dyDescent="0.2">
      <c r="AI139" s="393"/>
      <c r="AJ139" s="330"/>
    </row>
    <row r="140" spans="35:36" ht="16" customHeight="1" x14ac:dyDescent="0.2">
      <c r="AI140" s="393"/>
      <c r="AJ140" s="330"/>
    </row>
    <row r="141" spans="35:36" ht="16" customHeight="1" x14ac:dyDescent="0.2">
      <c r="AI141" s="393"/>
      <c r="AJ141" s="330"/>
    </row>
    <row r="142" spans="35:36" ht="16" customHeight="1" x14ac:dyDescent="0.2">
      <c r="AI142" s="393"/>
      <c r="AJ142" s="330"/>
    </row>
    <row r="143" spans="35:36" ht="16" customHeight="1" x14ac:dyDescent="0.2">
      <c r="AI143" s="393"/>
      <c r="AJ143" s="330"/>
    </row>
    <row r="144" spans="35:36" ht="16" customHeight="1" x14ac:dyDescent="0.2">
      <c r="AI144" s="393"/>
      <c r="AJ144" s="330"/>
    </row>
    <row r="145" spans="35:36" ht="16" customHeight="1" x14ac:dyDescent="0.2">
      <c r="AI145" s="393"/>
      <c r="AJ145" s="330"/>
    </row>
    <row r="146" spans="35:36" ht="16" customHeight="1" x14ac:dyDescent="0.2">
      <c r="AI146" s="393"/>
      <c r="AJ146" s="330"/>
    </row>
    <row r="147" spans="35:36" ht="16" customHeight="1" x14ac:dyDescent="0.2">
      <c r="AI147" s="393"/>
      <c r="AJ147" s="330"/>
    </row>
    <row r="148" spans="35:36" ht="16" customHeight="1" x14ac:dyDescent="0.2">
      <c r="AI148" s="393"/>
      <c r="AJ148" s="330"/>
    </row>
    <row r="149" spans="35:36" ht="16" customHeight="1" x14ac:dyDescent="0.2">
      <c r="AI149" s="393"/>
      <c r="AJ149" s="330"/>
    </row>
    <row r="150" spans="35:36" ht="16" customHeight="1" x14ac:dyDescent="0.2">
      <c r="AI150" s="393"/>
      <c r="AJ150" s="330"/>
    </row>
    <row r="151" spans="35:36" ht="16" customHeight="1" x14ac:dyDescent="0.2">
      <c r="AI151" s="393"/>
      <c r="AJ151" s="330"/>
    </row>
    <row r="152" spans="35:36" ht="16" customHeight="1" x14ac:dyDescent="0.2">
      <c r="AI152" s="393"/>
      <c r="AJ152" s="330"/>
    </row>
    <row r="153" spans="35:36" ht="16" customHeight="1" x14ac:dyDescent="0.2">
      <c r="AI153" s="393"/>
      <c r="AJ153" s="330"/>
    </row>
    <row r="154" spans="35:36" ht="16" customHeight="1" x14ac:dyDescent="0.2">
      <c r="AI154" s="393"/>
      <c r="AJ154" s="330"/>
    </row>
    <row r="155" spans="35:36" ht="16" customHeight="1" x14ac:dyDescent="0.2">
      <c r="AI155" s="393"/>
      <c r="AJ155" s="330"/>
    </row>
    <row r="156" spans="35:36" ht="16" customHeight="1" x14ac:dyDescent="0.2">
      <c r="AI156" s="393"/>
      <c r="AJ156" s="330"/>
    </row>
    <row r="157" spans="35:36" ht="16" customHeight="1" x14ac:dyDescent="0.2">
      <c r="AI157" s="393"/>
      <c r="AJ157" s="330"/>
    </row>
    <row r="158" spans="35:36" ht="16" customHeight="1" x14ac:dyDescent="0.2">
      <c r="AI158" s="393"/>
      <c r="AJ158" s="330"/>
    </row>
    <row r="159" spans="35:36" ht="16" customHeight="1" x14ac:dyDescent="0.2">
      <c r="AI159" s="393"/>
      <c r="AJ159" s="330"/>
    </row>
    <row r="160" spans="35:36" ht="16" customHeight="1" x14ac:dyDescent="0.2">
      <c r="AI160" s="393"/>
      <c r="AJ160" s="330"/>
    </row>
    <row r="161" spans="35:36" ht="16" customHeight="1" x14ac:dyDescent="0.2">
      <c r="AI161" s="393"/>
      <c r="AJ161" s="330"/>
    </row>
    <row r="162" spans="35:36" ht="16" customHeight="1" x14ac:dyDescent="0.2">
      <c r="AI162" s="393"/>
      <c r="AJ162" s="330"/>
    </row>
    <row r="164" spans="35:36" ht="16" customHeight="1" x14ac:dyDescent="0.2">
      <c r="AI164" s="393"/>
    </row>
  </sheetData>
  <sheetProtection sheet="1" objects="1" scenarios="1"/>
  <mergeCells count="156">
    <mergeCell ref="T41:V41"/>
    <mergeCell ref="W41:Y41"/>
    <mergeCell ref="Z41:AA41"/>
    <mergeCell ref="AC41:AD41"/>
    <mergeCell ref="AE41:AF41"/>
    <mergeCell ref="AE42:AH42"/>
    <mergeCell ref="T40:V40"/>
    <mergeCell ref="W40:Y40"/>
    <mergeCell ref="Z40:AA40"/>
    <mergeCell ref="AC40:AD40"/>
    <mergeCell ref="AE40:AF40"/>
    <mergeCell ref="AG40:AH40"/>
    <mergeCell ref="T38:V38"/>
    <mergeCell ref="W38:Y38"/>
    <mergeCell ref="Z38:AA38"/>
    <mergeCell ref="AC38:AD38"/>
    <mergeCell ref="AE38:AF38"/>
    <mergeCell ref="T39:V39"/>
    <mergeCell ref="W39:Y39"/>
    <mergeCell ref="Z39:AA39"/>
    <mergeCell ref="AC39:AD39"/>
    <mergeCell ref="AE39:AF39"/>
    <mergeCell ref="T36:V36"/>
    <mergeCell ref="W36:Y36"/>
    <mergeCell ref="Z36:AA36"/>
    <mergeCell ref="AC36:AD36"/>
    <mergeCell ref="AE36:AF36"/>
    <mergeCell ref="T37:V37"/>
    <mergeCell ref="W37:Y37"/>
    <mergeCell ref="Z37:AA37"/>
    <mergeCell ref="AC37:AD37"/>
    <mergeCell ref="AE37:AF37"/>
    <mergeCell ref="T34:V34"/>
    <mergeCell ref="W34:Y34"/>
    <mergeCell ref="Z34:AA34"/>
    <mergeCell ref="AC34:AD34"/>
    <mergeCell ref="AE34:AF34"/>
    <mergeCell ref="T35:V35"/>
    <mergeCell ref="W35:Y35"/>
    <mergeCell ref="Z35:AA35"/>
    <mergeCell ref="AC35:AD35"/>
    <mergeCell ref="AE35:AF35"/>
    <mergeCell ref="T32:V32"/>
    <mergeCell ref="W32:Y32"/>
    <mergeCell ref="Z32:AA32"/>
    <mergeCell ref="AC32:AD32"/>
    <mergeCell ref="AE32:AF32"/>
    <mergeCell ref="T33:V33"/>
    <mergeCell ref="W33:Y33"/>
    <mergeCell ref="Z33:AA33"/>
    <mergeCell ref="AC33:AD33"/>
    <mergeCell ref="AE33:AF33"/>
    <mergeCell ref="T30:V30"/>
    <mergeCell ref="W30:Y30"/>
    <mergeCell ref="Z30:AA30"/>
    <mergeCell ref="AC30:AD30"/>
    <mergeCell ref="AE30:AF30"/>
    <mergeCell ref="T31:V31"/>
    <mergeCell ref="W31:Y31"/>
    <mergeCell ref="Z31:AA31"/>
    <mergeCell ref="AC31:AD31"/>
    <mergeCell ref="AE31:AF31"/>
    <mergeCell ref="T28:V28"/>
    <mergeCell ref="W28:Y28"/>
    <mergeCell ref="Z28:AA28"/>
    <mergeCell ref="AC28:AD28"/>
    <mergeCell ref="AE28:AF28"/>
    <mergeCell ref="T29:V29"/>
    <mergeCell ref="W29:Y29"/>
    <mergeCell ref="Z29:AA29"/>
    <mergeCell ref="AC29:AD29"/>
    <mergeCell ref="AE29:AF29"/>
    <mergeCell ref="T26:V26"/>
    <mergeCell ref="W26:Y26"/>
    <mergeCell ref="Z26:AA26"/>
    <mergeCell ref="AC26:AD26"/>
    <mergeCell ref="AE26:AF26"/>
    <mergeCell ref="T27:V27"/>
    <mergeCell ref="W27:Y27"/>
    <mergeCell ref="Z27:AA27"/>
    <mergeCell ref="AC27:AD27"/>
    <mergeCell ref="AE27:AF27"/>
    <mergeCell ref="T24:V24"/>
    <mergeCell ref="W24:Y24"/>
    <mergeCell ref="Z24:AA24"/>
    <mergeCell ref="AC24:AD24"/>
    <mergeCell ref="AE24:AF24"/>
    <mergeCell ref="T25:V25"/>
    <mergeCell ref="W25:Y25"/>
    <mergeCell ref="Z25:AA25"/>
    <mergeCell ref="AC25:AD25"/>
    <mergeCell ref="AE25:AF25"/>
    <mergeCell ref="T22:V22"/>
    <mergeCell ref="W22:Y22"/>
    <mergeCell ref="Z22:AA22"/>
    <mergeCell ref="AC22:AD22"/>
    <mergeCell ref="AE22:AF22"/>
    <mergeCell ref="T23:V23"/>
    <mergeCell ref="W23:Y23"/>
    <mergeCell ref="Z23:AA23"/>
    <mergeCell ref="AC23:AD23"/>
    <mergeCell ref="AE23:AF23"/>
    <mergeCell ref="T20:V20"/>
    <mergeCell ref="W20:Y20"/>
    <mergeCell ref="Z20:AA20"/>
    <mergeCell ref="AC20:AD20"/>
    <mergeCell ref="AE20:AF20"/>
    <mergeCell ref="T21:V21"/>
    <mergeCell ref="W21:Y21"/>
    <mergeCell ref="Z21:AA21"/>
    <mergeCell ref="AC21:AD21"/>
    <mergeCell ref="AE21:AF21"/>
    <mergeCell ref="T18:V18"/>
    <mergeCell ref="W18:Y18"/>
    <mergeCell ref="Z18:AA18"/>
    <mergeCell ref="AC18:AD18"/>
    <mergeCell ref="AE18:AF18"/>
    <mergeCell ref="T19:V19"/>
    <mergeCell ref="W19:Y19"/>
    <mergeCell ref="Z19:AA19"/>
    <mergeCell ref="AC19:AD19"/>
    <mergeCell ref="AE19:AF19"/>
    <mergeCell ref="T17:V17"/>
    <mergeCell ref="W17:Y17"/>
    <mergeCell ref="Z17:AA17"/>
    <mergeCell ref="AC17:AD17"/>
    <mergeCell ref="AE17:AF17"/>
    <mergeCell ref="AY12:BA14"/>
    <mergeCell ref="AI13:AI14"/>
    <mergeCell ref="AJ13:AV15"/>
    <mergeCell ref="BB13:BC13"/>
    <mergeCell ref="C15:AF15"/>
    <mergeCell ref="C16:L16"/>
    <mergeCell ref="M16:S16"/>
    <mergeCell ref="T16:V16"/>
    <mergeCell ref="W16:Y16"/>
    <mergeCell ref="Z16:AA16"/>
    <mergeCell ref="BB11:BC11"/>
    <mergeCell ref="E12:H12"/>
    <mergeCell ref="I12:L12"/>
    <mergeCell ref="O12:V12"/>
    <mergeCell ref="W12:Z12"/>
    <mergeCell ref="AJ12:AT12"/>
    <mergeCell ref="AB16:AF16"/>
    <mergeCell ref="AL16:AR16"/>
    <mergeCell ref="AZ16:BB16"/>
    <mergeCell ref="A1:AH1"/>
    <mergeCell ref="A2:AH2"/>
    <mergeCell ref="AD3:AF3"/>
    <mergeCell ref="A5:AH5"/>
    <mergeCell ref="D7:G7"/>
    <mergeCell ref="K7:R7"/>
    <mergeCell ref="L8:M8"/>
    <mergeCell ref="AD9:AF9"/>
    <mergeCell ref="E11:H11"/>
    <mergeCell ref="I11:AA11"/>
  </mergeCells>
  <phoneticPr fontId="2"/>
  <dataValidations count="2">
    <dataValidation type="textLength" imeMode="disabled" operator="equal" allowBlank="1" showInputMessage="1" showErrorMessage="1" error="2桁の数字を入力ください。" prompt="2桁の数字を入力ください。" sqref="AN17:AN41 AP17:AP41 AR17:AR41" xr:uid="{16A3E10B-C4AB-4A2E-9814-5A18CCBBB0AE}">
      <formula1>2</formula1>
    </dataValidation>
    <dataValidation type="textLength" operator="equal" allowBlank="1" showInputMessage="1" showErrorMessage="1" prompt="6桁で入力ください。_x000a_5桁未満の場合は0を左詰めしてください。" sqref="BD17:BD41" xr:uid="{AB12A76E-10D8-40D6-ABCF-CD4B7CA248E4}">
      <formula1>6</formula1>
    </dataValidation>
  </dataValidations>
  <pageMargins left="0.59055118110236227" right="0.59055118110236227" top="0.59055118110236227" bottom="0.39370078740157483" header="0.51181102362204722" footer="0.51181102362204722"/>
  <pageSetup paperSize="9" scale="9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29301-1CDB-41FE-AC17-510B603B54BC}">
  <sheetPr>
    <tabColor rgb="FFFFFF00"/>
  </sheetPr>
  <dimension ref="B1:AW27"/>
  <sheetViews>
    <sheetView view="pageBreakPreview" topLeftCell="A4" zoomScaleNormal="100" zoomScaleSheetLayoutView="100" workbookViewId="0">
      <selection activeCell="AX10" sqref="AX10"/>
    </sheetView>
  </sheetViews>
  <sheetFormatPr defaultColWidth="3.36328125" defaultRowHeight="16" customHeight="1" x14ac:dyDescent="0.2"/>
  <cols>
    <col min="1" max="1" width="3.36328125" style="122"/>
    <col min="2" max="43" width="2.90625" style="122" customWidth="1"/>
    <col min="44" max="16384" width="3.36328125" style="122"/>
  </cols>
  <sheetData>
    <row r="1" spans="2:46" ht="20.149999999999999" customHeight="1" x14ac:dyDescent="0.2">
      <c r="B1" s="699" t="s">
        <v>36</v>
      </c>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row>
    <row r="2" spans="2:46" ht="20.149999999999999" customHeight="1" x14ac:dyDescent="0.2">
      <c r="B2" s="647" t="s">
        <v>4731</v>
      </c>
      <c r="C2" s="647"/>
      <c r="D2" s="647"/>
      <c r="E2" s="647"/>
      <c r="F2" s="647"/>
      <c r="G2" s="647"/>
      <c r="H2" s="647"/>
      <c r="I2" s="647"/>
      <c r="J2" s="647"/>
      <c r="K2" s="647"/>
      <c r="L2" s="647"/>
      <c r="M2" s="647"/>
      <c r="N2" s="647"/>
      <c r="O2" s="647"/>
      <c r="P2" s="701"/>
      <c r="Q2" s="701"/>
      <c r="R2" s="701"/>
      <c r="S2" s="701"/>
      <c r="T2" s="701"/>
      <c r="U2" s="701"/>
      <c r="V2" s="701"/>
      <c r="W2" s="701"/>
      <c r="X2" s="701"/>
      <c r="Y2" s="701"/>
      <c r="Z2" s="701"/>
      <c r="AA2" s="701"/>
      <c r="AB2" s="701"/>
      <c r="AC2" s="701"/>
    </row>
    <row r="3" spans="2:46" ht="10" customHeight="1" x14ac:dyDescent="0.2">
      <c r="B3" s="252"/>
      <c r="C3" s="252"/>
      <c r="D3" s="252"/>
      <c r="E3" s="252"/>
      <c r="F3" s="252"/>
      <c r="G3" s="252"/>
      <c r="H3" s="252"/>
      <c r="I3" s="252"/>
      <c r="J3" s="252"/>
      <c r="K3" s="252"/>
      <c r="L3" s="252"/>
      <c r="M3" s="252"/>
      <c r="N3" s="252"/>
      <c r="O3" s="252"/>
      <c r="P3" s="257"/>
      <c r="Q3" s="257"/>
      <c r="R3" s="257"/>
      <c r="S3" s="257"/>
      <c r="T3" s="257"/>
      <c r="U3" s="257"/>
      <c r="V3" s="257"/>
      <c r="W3" s="257"/>
      <c r="X3" s="257"/>
      <c r="Y3" s="257"/>
      <c r="Z3" s="257"/>
      <c r="AA3" s="257"/>
      <c r="AB3" s="257"/>
      <c r="AC3" s="257"/>
    </row>
    <row r="4" spans="2:46" ht="20.149999999999999" customHeight="1" x14ac:dyDescent="0.2">
      <c r="B4" s="952" t="s">
        <v>4732</v>
      </c>
      <c r="C4" s="952"/>
      <c r="D4" s="952"/>
      <c r="E4" s="952"/>
      <c r="F4" s="952"/>
      <c r="G4" s="952"/>
      <c r="H4" s="952"/>
      <c r="I4" s="952"/>
      <c r="J4" s="952"/>
      <c r="K4" s="952"/>
      <c r="L4" s="952"/>
      <c r="M4" s="952"/>
      <c r="N4" s="952"/>
      <c r="O4" s="952"/>
      <c r="P4" s="953"/>
      <c r="Q4" s="953"/>
      <c r="R4" s="953"/>
      <c r="S4" s="953"/>
      <c r="T4" s="953"/>
      <c r="U4" s="953"/>
      <c r="V4" s="953"/>
      <c r="W4" s="953"/>
      <c r="X4" s="953"/>
      <c r="Y4" s="953"/>
      <c r="Z4" s="953"/>
      <c r="AA4" s="953"/>
      <c r="AB4" s="953"/>
      <c r="AC4" s="953"/>
    </row>
    <row r="5" spans="2:46" ht="9.75" customHeight="1" x14ac:dyDescent="0.2">
      <c r="B5" s="395"/>
      <c r="C5" s="395"/>
      <c r="D5" s="395"/>
      <c r="E5" s="395"/>
      <c r="F5" s="395"/>
      <c r="G5" s="395"/>
      <c r="H5" s="395"/>
      <c r="I5" s="395"/>
      <c r="J5" s="395"/>
      <c r="K5" s="395"/>
      <c r="L5" s="395"/>
      <c r="M5" s="395"/>
      <c r="N5" s="395"/>
      <c r="O5" s="395"/>
      <c r="P5" s="396"/>
      <c r="Q5" s="396"/>
      <c r="R5" s="396"/>
      <c r="S5" s="396"/>
      <c r="T5" s="396"/>
      <c r="U5" s="396"/>
      <c r="V5" s="396"/>
      <c r="W5" s="396"/>
      <c r="X5" s="396"/>
      <c r="Y5" s="396"/>
      <c r="Z5" s="396"/>
      <c r="AA5" s="396"/>
      <c r="AB5" s="396"/>
      <c r="AC5" s="396"/>
    </row>
    <row r="6" spans="2:46" ht="30" customHeight="1" x14ac:dyDescent="0.2">
      <c r="B6" s="261"/>
      <c r="C6" s="261"/>
      <c r="D6" s="261"/>
      <c r="E6" s="261"/>
      <c r="F6" s="261"/>
      <c r="G6" s="261"/>
      <c r="H6" s="261"/>
      <c r="I6" s="261"/>
      <c r="J6" s="261"/>
      <c r="K6" s="261"/>
      <c r="L6" s="261"/>
      <c r="M6" s="261"/>
      <c r="N6" s="261"/>
      <c r="O6" s="261"/>
      <c r="P6" s="261"/>
      <c r="Q6" s="261"/>
      <c r="R6" s="261"/>
      <c r="S6" s="261"/>
      <c r="T6" s="261"/>
      <c r="U6" s="261"/>
      <c r="V6" s="261"/>
      <c r="W6" s="261"/>
      <c r="X6" s="261"/>
      <c r="Y6" s="261"/>
      <c r="Z6" s="261"/>
      <c r="AA6" s="261"/>
      <c r="AB6" s="261"/>
      <c r="AC6" s="261"/>
    </row>
    <row r="7" spans="2:46" ht="30" customHeight="1" x14ac:dyDescent="0.2">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row>
    <row r="8" spans="2:46" ht="30" customHeight="1" x14ac:dyDescent="0.2">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row>
    <row r="9" spans="2:46" ht="30" customHeight="1" x14ac:dyDescent="0.2">
      <c r="B9" s="128"/>
      <c r="C9" s="128"/>
      <c r="D9" s="263"/>
      <c r="E9" s="263"/>
      <c r="F9" s="263"/>
      <c r="G9" s="263"/>
      <c r="H9" s="263"/>
      <c r="I9" s="263"/>
      <c r="J9" s="263"/>
      <c r="K9" s="263"/>
      <c r="L9" s="263"/>
      <c r="M9" s="263"/>
      <c r="N9" s="263"/>
      <c r="O9" s="263"/>
      <c r="P9" s="263"/>
      <c r="Q9" s="263"/>
      <c r="R9" s="263"/>
      <c r="S9" s="263"/>
      <c r="T9" s="263"/>
      <c r="U9" s="263"/>
      <c r="V9" s="263"/>
      <c r="W9" s="263"/>
      <c r="X9" s="263"/>
      <c r="Y9" s="263"/>
      <c r="Z9" s="263"/>
      <c r="AA9" s="263"/>
      <c r="AB9" s="128"/>
      <c r="AC9" s="128"/>
    </row>
    <row r="10" spans="2:46" ht="30" customHeight="1" x14ac:dyDescent="0.2">
      <c r="B10" s="128"/>
      <c r="C10" s="128"/>
      <c r="D10" s="264"/>
      <c r="E10" s="264"/>
      <c r="F10" s="264"/>
      <c r="G10" s="264"/>
      <c r="H10" s="264"/>
      <c r="I10" s="264"/>
      <c r="J10" s="264"/>
      <c r="K10" s="264"/>
      <c r="L10" s="264"/>
      <c r="M10" s="264"/>
      <c r="N10" s="264"/>
      <c r="O10" s="264"/>
      <c r="P10" s="264"/>
      <c r="Q10" s="264"/>
      <c r="R10" s="264"/>
      <c r="S10" s="264"/>
      <c r="T10" s="264"/>
      <c r="U10" s="264"/>
      <c r="V10" s="264"/>
      <c r="W10" s="264"/>
      <c r="X10" s="264"/>
      <c r="Y10" s="264"/>
      <c r="Z10" s="264"/>
      <c r="AA10" s="264"/>
      <c r="AB10" s="128"/>
      <c r="AC10" s="128"/>
    </row>
    <row r="11" spans="2:46" ht="30" customHeight="1" x14ac:dyDescent="0.2">
      <c r="B11" s="128"/>
      <c r="C11" s="128"/>
      <c r="D11" s="128"/>
      <c r="E11" s="128"/>
      <c r="F11" s="130"/>
      <c r="G11" s="130"/>
      <c r="H11" s="130"/>
      <c r="I11" s="130"/>
      <c r="J11" s="130"/>
      <c r="K11" s="130"/>
      <c r="L11" s="130"/>
      <c r="M11" s="130"/>
      <c r="N11" s="130"/>
      <c r="O11" s="130"/>
      <c r="P11" s="130"/>
      <c r="Q11" s="128"/>
      <c r="R11" s="128"/>
      <c r="S11" s="128"/>
      <c r="T11" s="128"/>
      <c r="U11" s="128"/>
      <c r="V11" s="128"/>
      <c r="W11" s="128"/>
      <c r="X11" s="128"/>
      <c r="Y11" s="128"/>
      <c r="Z11" s="128"/>
      <c r="AA11" s="128"/>
      <c r="AB11" s="128"/>
      <c r="AC11" s="128"/>
    </row>
    <row r="12" spans="2:46" ht="30" customHeight="1" x14ac:dyDescent="0.2">
      <c r="B12" s="130"/>
      <c r="C12" s="130"/>
      <c r="D12" s="130"/>
      <c r="E12" s="130"/>
      <c r="F12" s="262"/>
      <c r="G12" s="262"/>
      <c r="H12" s="262"/>
      <c r="I12" s="262"/>
      <c r="J12" s="262"/>
      <c r="K12" s="262"/>
      <c r="L12" s="262"/>
      <c r="M12" s="262"/>
      <c r="N12" s="130"/>
      <c r="O12" s="130"/>
      <c r="P12" s="130"/>
      <c r="Q12" s="130"/>
      <c r="R12" s="130"/>
      <c r="S12" s="130"/>
      <c r="T12" s="130"/>
      <c r="U12" s="130"/>
      <c r="V12" s="130"/>
      <c r="W12" s="130"/>
      <c r="X12" s="130"/>
      <c r="Y12" s="130"/>
      <c r="Z12" s="130"/>
      <c r="AA12" s="130"/>
      <c r="AB12" s="130"/>
      <c r="AC12" s="130"/>
      <c r="AF12" s="117"/>
      <c r="AI12" s="407"/>
      <c r="AJ12" s="441"/>
      <c r="AK12" s="441"/>
      <c r="AL12" s="441"/>
      <c r="AM12" s="441"/>
      <c r="AN12" s="441"/>
      <c r="AO12" s="134"/>
      <c r="AP12" s="406"/>
      <c r="AQ12" s="406"/>
      <c r="AR12" s="406"/>
      <c r="AS12" s="406"/>
      <c r="AT12" s="406"/>
    </row>
    <row r="13" spans="2:46" ht="30" customHeight="1" x14ac:dyDescent="0.2">
      <c r="B13" s="265"/>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J13" s="406"/>
      <c r="AK13" s="406"/>
      <c r="AL13" s="406"/>
      <c r="AM13" s="406"/>
      <c r="AN13" s="406"/>
      <c r="AO13" s="406"/>
      <c r="AP13" s="406"/>
      <c r="AQ13" s="406"/>
      <c r="AR13" s="406"/>
      <c r="AS13" s="406"/>
      <c r="AT13" s="406"/>
    </row>
    <row r="14" spans="2:46" ht="30" customHeight="1" x14ac:dyDescent="0.2">
      <c r="B14" s="265"/>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J14" s="406"/>
      <c r="AK14" s="406"/>
      <c r="AL14" s="406"/>
      <c r="AM14" s="406"/>
      <c r="AN14" s="406"/>
      <c r="AO14" s="406"/>
      <c r="AP14" s="406"/>
      <c r="AQ14" s="406"/>
      <c r="AR14" s="406"/>
      <c r="AS14" s="406"/>
      <c r="AT14" s="406"/>
    </row>
    <row r="15" spans="2:46" ht="30" customHeight="1" x14ac:dyDescent="0.2">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J15" s="408"/>
      <c r="AK15" s="406"/>
      <c r="AL15" s="406"/>
      <c r="AM15" s="406"/>
      <c r="AN15" s="406"/>
      <c r="AO15" s="406"/>
      <c r="AP15" s="406"/>
      <c r="AQ15" s="406"/>
      <c r="AR15" s="406"/>
      <c r="AS15" s="406"/>
      <c r="AT15" s="406"/>
    </row>
    <row r="16" spans="2:46" ht="40" customHeight="1" x14ac:dyDescent="0.2">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F16" s="138"/>
      <c r="AJ16" s="409"/>
      <c r="AK16" s="140"/>
      <c r="AL16" s="140"/>
      <c r="AM16" s="140"/>
      <c r="AN16" s="140"/>
      <c r="AO16" s="140"/>
      <c r="AP16" s="140"/>
      <c r="AQ16" s="140"/>
      <c r="AR16" s="140"/>
      <c r="AS16" s="140"/>
      <c r="AT16" s="406"/>
    </row>
    <row r="17" spans="2:49" ht="40" customHeight="1" x14ac:dyDescent="0.2">
      <c r="B17" s="130"/>
      <c r="C17" s="130"/>
      <c r="D17" s="130"/>
      <c r="E17" s="130"/>
      <c r="F17" s="130"/>
      <c r="G17" s="130"/>
      <c r="H17" s="130"/>
      <c r="I17" s="130"/>
      <c r="J17" s="130"/>
      <c r="K17" s="130"/>
      <c r="L17" s="254"/>
      <c r="M17" s="254"/>
      <c r="N17" s="254"/>
      <c r="O17" s="254"/>
      <c r="P17" s="254"/>
      <c r="Q17" s="130"/>
      <c r="R17" s="130"/>
      <c r="S17" s="130"/>
      <c r="T17" s="130"/>
      <c r="U17" s="130"/>
      <c r="V17" s="130"/>
      <c r="W17" s="130"/>
      <c r="X17" s="130"/>
      <c r="Y17" s="130"/>
      <c r="Z17" s="130"/>
      <c r="AA17" s="265"/>
      <c r="AB17" s="265"/>
      <c r="AC17" s="130"/>
      <c r="AF17" s="138"/>
      <c r="AG17" s="142"/>
      <c r="AH17" s="142"/>
      <c r="AI17" s="142"/>
      <c r="AJ17" s="951"/>
      <c r="AK17" s="951"/>
      <c r="AL17" s="951"/>
      <c r="AM17" s="951"/>
      <c r="AN17" s="951"/>
      <c r="AO17" s="951"/>
      <c r="AP17" s="951"/>
      <c r="AQ17" s="951"/>
      <c r="AR17" s="951"/>
      <c r="AS17" s="951"/>
      <c r="AT17" s="143"/>
    </row>
    <row r="18" spans="2:49" ht="39.75" customHeight="1" x14ac:dyDescent="0.2">
      <c r="B18" s="130"/>
      <c r="C18" s="130"/>
      <c r="D18" s="130"/>
      <c r="E18" s="130"/>
      <c r="F18" s="130"/>
      <c r="G18" s="130"/>
      <c r="H18" s="130"/>
      <c r="I18" s="130"/>
      <c r="J18" s="130"/>
      <c r="K18" s="130"/>
      <c r="L18" s="254"/>
      <c r="M18" s="254"/>
      <c r="N18" s="254"/>
      <c r="O18" s="254"/>
      <c r="P18" s="254"/>
      <c r="Q18" s="253"/>
      <c r="R18" s="253"/>
      <c r="S18" s="253"/>
      <c r="T18" s="253"/>
      <c r="U18" s="253"/>
      <c r="V18" s="253"/>
      <c r="W18" s="253"/>
      <c r="X18" s="253"/>
      <c r="Y18" s="253"/>
      <c r="Z18" s="253"/>
      <c r="AA18" s="130"/>
      <c r="AB18" s="130"/>
      <c r="AC18" s="130"/>
      <c r="AF18" s="117"/>
      <c r="AJ18" s="144"/>
      <c r="AK18" s="140"/>
      <c r="AL18" s="140"/>
      <c r="AM18" s="140"/>
      <c r="AN18" s="140"/>
      <c r="AO18" s="140"/>
      <c r="AP18" s="140"/>
      <c r="AQ18" s="140"/>
      <c r="AR18" s="140"/>
      <c r="AS18" s="140"/>
      <c r="AT18" s="140"/>
      <c r="AU18" s="140"/>
      <c r="AV18" s="140"/>
      <c r="AW18" s="140"/>
    </row>
    <row r="19" spans="2:49" ht="40" customHeight="1" x14ac:dyDescent="0.2">
      <c r="B19" s="130"/>
      <c r="C19" s="130"/>
      <c r="D19" s="130"/>
      <c r="E19" s="130"/>
      <c r="F19" s="130"/>
      <c r="G19" s="130"/>
      <c r="H19" s="130"/>
      <c r="I19" s="130"/>
      <c r="J19" s="130"/>
      <c r="K19" s="130"/>
      <c r="L19" s="254"/>
      <c r="M19" s="254"/>
      <c r="N19" s="254"/>
      <c r="O19" s="254"/>
      <c r="P19" s="254"/>
      <c r="Q19" s="253"/>
      <c r="R19" s="253"/>
      <c r="S19" s="253"/>
      <c r="T19" s="253"/>
      <c r="U19" s="253"/>
      <c r="V19" s="253"/>
      <c r="W19" s="253"/>
      <c r="X19" s="253"/>
      <c r="Y19" s="253"/>
      <c r="Z19" s="253"/>
      <c r="AA19" s="265"/>
      <c r="AB19" s="130"/>
      <c r="AC19" s="130"/>
      <c r="AF19" s="117"/>
      <c r="AJ19" s="144"/>
      <c r="AK19" s="406"/>
      <c r="AL19" s="406"/>
      <c r="AM19" s="406"/>
      <c r="AN19" s="406"/>
      <c r="AO19" s="406"/>
      <c r="AP19" s="406"/>
      <c r="AQ19" s="406"/>
      <c r="AR19" s="406"/>
      <c r="AS19" s="406"/>
      <c r="AT19" s="406"/>
    </row>
    <row r="20" spans="2:49" ht="30" customHeight="1" x14ac:dyDescent="0.2">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row>
    <row r="21" spans="2:49" ht="30" customHeight="1" x14ac:dyDescent="0.2">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row>
    <row r="22" spans="2:49" ht="30" customHeight="1" x14ac:dyDescent="0.2">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265"/>
      <c r="AB22" s="265"/>
      <c r="AC22" s="130"/>
    </row>
    <row r="23" spans="2:49" ht="30" customHeight="1" x14ac:dyDescent="0.2">
      <c r="B23" s="949" t="s">
        <v>4733</v>
      </c>
      <c r="C23" s="950"/>
      <c r="D23" s="950"/>
      <c r="E23" s="950"/>
      <c r="F23" s="950"/>
      <c r="G23" s="950"/>
      <c r="H23" s="950"/>
      <c r="I23" s="950"/>
      <c r="J23" s="950"/>
      <c r="K23" s="950"/>
      <c r="L23" s="950"/>
      <c r="M23" s="950"/>
      <c r="N23" s="950"/>
      <c r="O23" s="950"/>
      <c r="P23" s="950"/>
      <c r="Q23" s="950"/>
      <c r="R23" s="950"/>
      <c r="S23" s="950"/>
      <c r="T23" s="950"/>
      <c r="U23" s="950"/>
      <c r="V23" s="950"/>
      <c r="W23" s="950"/>
      <c r="X23" s="950"/>
      <c r="Y23" s="950"/>
      <c r="Z23" s="950"/>
      <c r="AA23" s="950"/>
      <c r="AB23" s="950"/>
      <c r="AC23" s="950"/>
    </row>
    <row r="24" spans="2:49" ht="30" customHeight="1" x14ac:dyDescent="0.2">
      <c r="B24" s="950"/>
      <c r="C24" s="950"/>
      <c r="D24" s="950"/>
      <c r="E24" s="950"/>
      <c r="F24" s="950"/>
      <c r="G24" s="950"/>
      <c r="H24" s="950"/>
      <c r="I24" s="950"/>
      <c r="J24" s="950"/>
      <c r="K24" s="950"/>
      <c r="L24" s="950"/>
      <c r="M24" s="950"/>
      <c r="N24" s="950"/>
      <c r="O24" s="950"/>
      <c r="P24" s="950"/>
      <c r="Q24" s="950"/>
      <c r="R24" s="950"/>
      <c r="S24" s="950"/>
      <c r="T24" s="950"/>
      <c r="U24" s="950"/>
      <c r="V24" s="950"/>
      <c r="W24" s="950"/>
      <c r="X24" s="950"/>
      <c r="Y24" s="950"/>
      <c r="Z24" s="950"/>
      <c r="AA24" s="950"/>
      <c r="AB24" s="950"/>
      <c r="AC24" s="950"/>
      <c r="AF24" s="147"/>
      <c r="AJ24" s="144"/>
    </row>
    <row r="25" spans="2:49" ht="30" customHeight="1" x14ac:dyDescent="0.2">
      <c r="B25" s="950"/>
      <c r="C25" s="950"/>
      <c r="D25" s="950"/>
      <c r="E25" s="950"/>
      <c r="F25" s="950"/>
      <c r="G25" s="950"/>
      <c r="H25" s="950"/>
      <c r="I25" s="950"/>
      <c r="J25" s="950"/>
      <c r="K25" s="950"/>
      <c r="L25" s="950"/>
      <c r="M25" s="950"/>
      <c r="N25" s="950"/>
      <c r="O25" s="950"/>
      <c r="P25" s="950"/>
      <c r="Q25" s="950"/>
      <c r="R25" s="950"/>
      <c r="S25" s="950"/>
      <c r="T25" s="950"/>
      <c r="U25" s="950"/>
      <c r="V25" s="950"/>
      <c r="W25" s="950"/>
      <c r="X25" s="950"/>
      <c r="Y25" s="950"/>
      <c r="Z25" s="950"/>
      <c r="AA25" s="950"/>
      <c r="AB25" s="950"/>
      <c r="AC25" s="950"/>
    </row>
    <row r="26" spans="2:49" ht="30" customHeight="1" x14ac:dyDescent="0.2">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row>
    <row r="27" spans="2:49" ht="30" customHeight="1" x14ac:dyDescent="0.2">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row>
  </sheetData>
  <mergeCells count="6">
    <mergeCell ref="B23:AC26"/>
    <mergeCell ref="AJ12:AN12"/>
    <mergeCell ref="AJ17:AS17"/>
    <mergeCell ref="B1:AC1"/>
    <mergeCell ref="B2:AC2"/>
    <mergeCell ref="B4:AC4"/>
  </mergeCells>
  <phoneticPr fontId="2"/>
  <pageMargins left="0.78740157480314965" right="0" top="0.59055118110236227" bottom="0.39370078740157483" header="0.51181102362204722" footer="0.51181102362204722"/>
  <pageSetup paperSize="9" orientation="portrait"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0D0E6-2B7A-4866-A805-A37DC293951E}">
  <sheetPr>
    <tabColor rgb="FFFFFF00"/>
  </sheetPr>
  <dimension ref="B1:AW27"/>
  <sheetViews>
    <sheetView view="pageBreakPreview" topLeftCell="A4" zoomScaleNormal="100" zoomScaleSheetLayoutView="100" workbookViewId="0">
      <selection activeCell="AU16" sqref="AU16"/>
    </sheetView>
  </sheetViews>
  <sheetFormatPr defaultColWidth="3.36328125" defaultRowHeight="16" customHeight="1" x14ac:dyDescent="0.2"/>
  <cols>
    <col min="1" max="1" width="3.36328125" style="122"/>
    <col min="2" max="43" width="2.90625" style="122" customWidth="1"/>
    <col min="44" max="16384" width="3.36328125" style="122"/>
  </cols>
  <sheetData>
    <row r="1" spans="2:46" ht="20.149999999999999" customHeight="1" x14ac:dyDescent="0.2">
      <c r="B1" s="699" t="s">
        <v>36</v>
      </c>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row>
    <row r="2" spans="2:46" ht="20.149999999999999" customHeight="1" x14ac:dyDescent="0.2">
      <c r="B2" s="647" t="s">
        <v>4734</v>
      </c>
      <c r="C2" s="647"/>
      <c r="D2" s="647"/>
      <c r="E2" s="647"/>
      <c r="F2" s="647"/>
      <c r="G2" s="647"/>
      <c r="H2" s="647"/>
      <c r="I2" s="647"/>
      <c r="J2" s="647"/>
      <c r="K2" s="647"/>
      <c r="L2" s="647"/>
      <c r="M2" s="647"/>
      <c r="N2" s="647"/>
      <c r="O2" s="647"/>
      <c r="P2" s="701"/>
      <c r="Q2" s="701"/>
      <c r="R2" s="701"/>
      <c r="S2" s="701"/>
      <c r="T2" s="701"/>
      <c r="U2" s="701"/>
      <c r="V2" s="701"/>
      <c r="W2" s="701"/>
      <c r="X2" s="701"/>
      <c r="Y2" s="701"/>
      <c r="Z2" s="701"/>
      <c r="AA2" s="701"/>
      <c r="AB2" s="701"/>
      <c r="AC2" s="701"/>
    </row>
    <row r="3" spans="2:46" ht="10" customHeight="1" x14ac:dyDescent="0.2">
      <c r="B3" s="252"/>
      <c r="C3" s="252"/>
      <c r="D3" s="252"/>
      <c r="E3" s="252"/>
      <c r="F3" s="252"/>
      <c r="G3" s="252"/>
      <c r="H3" s="252"/>
      <c r="I3" s="252"/>
      <c r="J3" s="252"/>
      <c r="K3" s="252"/>
      <c r="L3" s="252"/>
      <c r="M3" s="252"/>
      <c r="N3" s="252"/>
      <c r="O3" s="252"/>
      <c r="P3" s="257"/>
      <c r="Q3" s="257"/>
      <c r="R3" s="257"/>
      <c r="S3" s="257"/>
      <c r="T3" s="257"/>
      <c r="U3" s="257"/>
      <c r="V3" s="257"/>
      <c r="W3" s="257"/>
      <c r="X3" s="257"/>
      <c r="Y3" s="257"/>
      <c r="Z3" s="257"/>
      <c r="AA3" s="257"/>
      <c r="AB3" s="257"/>
      <c r="AC3" s="257"/>
    </row>
    <row r="4" spans="2:46" ht="20.149999999999999" customHeight="1" x14ac:dyDescent="0.2">
      <c r="B4" s="952" t="s">
        <v>4735</v>
      </c>
      <c r="C4" s="952"/>
      <c r="D4" s="952"/>
      <c r="E4" s="952"/>
      <c r="F4" s="952"/>
      <c r="G4" s="952"/>
      <c r="H4" s="952"/>
      <c r="I4" s="952"/>
      <c r="J4" s="952"/>
      <c r="K4" s="952"/>
      <c r="L4" s="952"/>
      <c r="M4" s="952"/>
      <c r="N4" s="952"/>
      <c r="O4" s="952"/>
      <c r="P4" s="953"/>
      <c r="Q4" s="953"/>
      <c r="R4" s="953"/>
      <c r="S4" s="953"/>
      <c r="T4" s="953"/>
      <c r="U4" s="953"/>
      <c r="V4" s="953"/>
      <c r="W4" s="953"/>
      <c r="X4" s="953"/>
      <c r="Y4" s="953"/>
      <c r="Z4" s="953"/>
      <c r="AA4" s="953"/>
      <c r="AB4" s="953"/>
      <c r="AC4" s="953"/>
    </row>
    <row r="5" spans="2:46" ht="9.75" customHeight="1" x14ac:dyDescent="0.2">
      <c r="B5" s="395"/>
      <c r="C5" s="395"/>
      <c r="D5" s="395"/>
      <c r="E5" s="395"/>
      <c r="F5" s="395"/>
      <c r="G5" s="395"/>
      <c r="H5" s="395"/>
      <c r="I5" s="395"/>
      <c r="J5" s="395"/>
      <c r="K5" s="395"/>
      <c r="L5" s="395"/>
      <c r="M5" s="395"/>
      <c r="N5" s="395"/>
      <c r="O5" s="395"/>
      <c r="P5" s="396"/>
      <c r="Q5" s="396"/>
      <c r="R5" s="396"/>
      <c r="S5" s="396"/>
      <c r="T5" s="396"/>
      <c r="U5" s="396"/>
      <c r="V5" s="396"/>
      <c r="W5" s="396"/>
      <c r="X5" s="396"/>
      <c r="Y5" s="396"/>
      <c r="Z5" s="396"/>
      <c r="AA5" s="396"/>
      <c r="AB5" s="396"/>
      <c r="AC5" s="396"/>
    </row>
    <row r="6" spans="2:46" ht="30" customHeight="1" x14ac:dyDescent="0.2">
      <c r="B6" s="261"/>
      <c r="C6"/>
      <c r="D6" s="261"/>
      <c r="E6" s="261"/>
      <c r="F6" s="261"/>
      <c r="G6" s="261"/>
      <c r="H6" s="261"/>
      <c r="I6" s="261"/>
      <c r="J6" s="261"/>
      <c r="K6" s="261"/>
      <c r="L6" s="261"/>
      <c r="M6" s="261"/>
      <c r="N6" s="261"/>
      <c r="O6" s="261"/>
      <c r="P6" s="261"/>
      <c r="Q6" s="261"/>
      <c r="R6" s="261"/>
      <c r="S6" s="261"/>
      <c r="T6" s="261"/>
      <c r="U6" s="261"/>
      <c r="V6" s="261"/>
      <c r="W6" s="261"/>
      <c r="X6" s="261"/>
      <c r="Y6" s="261"/>
      <c r="Z6" s="261"/>
      <c r="AA6" s="261"/>
      <c r="AB6" s="261"/>
      <c r="AC6" s="261"/>
    </row>
    <row r="7" spans="2:46" ht="30" customHeight="1" x14ac:dyDescent="0.2">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row>
    <row r="8" spans="2:46" ht="30" customHeight="1" x14ac:dyDescent="0.2">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row>
    <row r="9" spans="2:46" ht="30" customHeight="1" x14ac:dyDescent="0.2">
      <c r="B9" s="128"/>
      <c r="C9" s="128"/>
      <c r="D9" s="263"/>
      <c r="E9" s="263"/>
      <c r="F9" s="263"/>
      <c r="G9" s="263"/>
      <c r="H9" s="263"/>
      <c r="I9" s="263"/>
      <c r="J9" s="263"/>
      <c r="K9" s="263"/>
      <c r="L9" s="263"/>
      <c r="M9" s="263"/>
      <c r="N9" s="263"/>
      <c r="O9" s="263"/>
      <c r="P9" s="263"/>
      <c r="Q9" s="263"/>
      <c r="R9" s="263"/>
      <c r="S9" s="263"/>
      <c r="T9" s="263"/>
      <c r="U9" s="263"/>
      <c r="V9" s="263"/>
      <c r="W9" s="263"/>
      <c r="X9" s="263"/>
      <c r="Y9" s="263"/>
      <c r="Z9" s="263"/>
      <c r="AA9" s="263"/>
      <c r="AB9" s="128"/>
      <c r="AC9" s="128"/>
    </row>
    <row r="10" spans="2:46" ht="30" customHeight="1" x14ac:dyDescent="0.2">
      <c r="B10" s="128"/>
      <c r="C10" s="128"/>
      <c r="D10" s="264"/>
      <c r="E10" s="264"/>
      <c r="F10" s="264"/>
      <c r="G10" s="264"/>
      <c r="H10" s="264"/>
      <c r="I10" s="264"/>
      <c r="J10" s="264"/>
      <c r="K10" s="264"/>
      <c r="L10" s="264"/>
      <c r="M10" s="264"/>
      <c r="N10" s="264"/>
      <c r="O10" s="264"/>
      <c r="P10" s="264"/>
      <c r="Q10" s="264"/>
      <c r="R10" s="264"/>
      <c r="S10" s="264"/>
      <c r="T10" s="264"/>
      <c r="U10" s="264"/>
      <c r="V10" s="264"/>
      <c r="W10" s="264"/>
      <c r="X10" s="264"/>
      <c r="Y10" s="264"/>
      <c r="Z10" s="264"/>
      <c r="AA10" s="264"/>
      <c r="AB10" s="128"/>
      <c r="AC10" s="128"/>
    </row>
    <row r="11" spans="2:46" ht="30" customHeight="1" x14ac:dyDescent="0.2">
      <c r="B11" s="128"/>
      <c r="C11" s="128"/>
      <c r="D11" s="128"/>
      <c r="E11" s="128"/>
      <c r="F11" s="130"/>
      <c r="G11" s="130"/>
      <c r="H11" s="130"/>
      <c r="I11" s="130"/>
      <c r="J11" s="130"/>
      <c r="K11" s="130"/>
      <c r="L11" s="130"/>
      <c r="M11" s="130"/>
      <c r="N11" s="130"/>
      <c r="O11" s="130"/>
      <c r="P11" s="130"/>
      <c r="Q11" s="128"/>
      <c r="R11" s="128"/>
      <c r="S11" s="128"/>
      <c r="T11" s="128"/>
      <c r="U11" s="128"/>
      <c r="V11" s="128"/>
      <c r="W11" s="128"/>
      <c r="X11" s="128"/>
      <c r="Y11" s="128"/>
      <c r="Z11" s="128"/>
      <c r="AA11" s="128"/>
      <c r="AB11" s="128"/>
      <c r="AC11" s="128"/>
    </row>
    <row r="12" spans="2:46" ht="30" customHeight="1" x14ac:dyDescent="0.2">
      <c r="B12" s="130"/>
      <c r="C12" s="130"/>
      <c r="D12" s="130"/>
      <c r="E12" s="130"/>
      <c r="F12" s="262"/>
      <c r="G12" s="262"/>
      <c r="H12" s="262"/>
      <c r="I12" s="262"/>
      <c r="J12" s="262"/>
      <c r="K12" s="262"/>
      <c r="L12" s="262"/>
      <c r="M12" s="262"/>
      <c r="N12" s="130"/>
      <c r="O12" s="130"/>
      <c r="P12" s="130"/>
      <c r="Q12" s="130"/>
      <c r="R12" s="130"/>
      <c r="S12" s="130"/>
      <c r="T12" s="130"/>
      <c r="U12" s="130"/>
      <c r="V12" s="130"/>
      <c r="W12" s="130"/>
      <c r="X12" s="130"/>
      <c r="Y12" s="130"/>
      <c r="Z12" s="130"/>
      <c r="AA12" s="130"/>
      <c r="AB12" s="130"/>
      <c r="AC12" s="130"/>
      <c r="AF12" s="117"/>
      <c r="AI12" s="407"/>
      <c r="AJ12" s="441"/>
      <c r="AK12" s="441"/>
      <c r="AL12" s="441"/>
      <c r="AM12" s="441"/>
      <c r="AN12" s="441"/>
      <c r="AO12" s="134"/>
      <c r="AP12" s="406"/>
      <c r="AQ12" s="406"/>
      <c r="AR12" s="406"/>
      <c r="AS12" s="406"/>
      <c r="AT12" s="406"/>
    </row>
    <row r="13" spans="2:46" ht="30" customHeight="1" x14ac:dyDescent="0.2">
      <c r="B13" s="265"/>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J13" s="406"/>
      <c r="AK13" s="406"/>
      <c r="AL13" s="406"/>
      <c r="AM13" s="406"/>
      <c r="AN13" s="406"/>
      <c r="AO13" s="406"/>
      <c r="AP13" s="406"/>
      <c r="AQ13" s="406"/>
      <c r="AR13" s="406"/>
      <c r="AS13" s="406"/>
      <c r="AT13" s="406"/>
    </row>
    <row r="14" spans="2:46" ht="30" customHeight="1" x14ac:dyDescent="0.2">
      <c r="B14" s="265"/>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J14" s="406"/>
      <c r="AK14" s="406"/>
      <c r="AL14" s="406"/>
      <c r="AM14" s="406"/>
      <c r="AN14" s="406"/>
      <c r="AO14" s="406"/>
      <c r="AP14" s="406"/>
      <c r="AQ14" s="406"/>
      <c r="AR14" s="406"/>
      <c r="AS14" s="406"/>
      <c r="AT14" s="406"/>
    </row>
    <row r="15" spans="2:46" ht="30" customHeight="1" x14ac:dyDescent="0.2">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J15" s="408"/>
      <c r="AK15" s="406"/>
      <c r="AL15" s="406"/>
      <c r="AM15" s="406"/>
      <c r="AN15" s="406"/>
      <c r="AO15" s="406"/>
      <c r="AP15" s="406"/>
      <c r="AQ15" s="406"/>
      <c r="AR15" s="406"/>
      <c r="AS15" s="406"/>
      <c r="AT15" s="406"/>
    </row>
    <row r="16" spans="2:46" ht="40" customHeight="1" x14ac:dyDescent="0.2">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F16" s="138"/>
      <c r="AJ16" s="409"/>
      <c r="AK16" s="140"/>
      <c r="AL16" s="140"/>
      <c r="AM16" s="140"/>
      <c r="AN16" s="140"/>
      <c r="AO16" s="140"/>
      <c r="AP16" s="140"/>
      <c r="AQ16" s="140"/>
      <c r="AR16" s="140"/>
      <c r="AS16" s="140"/>
      <c r="AT16" s="406"/>
    </row>
    <row r="17" spans="2:49" ht="40" customHeight="1" x14ac:dyDescent="0.2">
      <c r="B17" s="130"/>
      <c r="C17" s="130"/>
      <c r="D17" s="130"/>
      <c r="E17" s="130"/>
      <c r="F17" s="130"/>
      <c r="G17" s="130"/>
      <c r="H17" s="130"/>
      <c r="I17" s="130"/>
      <c r="J17" s="130"/>
      <c r="K17" s="130"/>
      <c r="L17" s="254"/>
      <c r="M17" s="254"/>
      <c r="N17" s="254"/>
      <c r="O17" s="254"/>
      <c r="P17" s="254"/>
      <c r="Q17" s="130"/>
      <c r="R17" s="130"/>
      <c r="S17" s="130"/>
      <c r="T17" s="130"/>
      <c r="U17" s="130"/>
      <c r="V17" s="130"/>
      <c r="W17" s="130"/>
      <c r="X17" s="130"/>
      <c r="Y17" s="130"/>
      <c r="Z17" s="130"/>
      <c r="AA17" s="265"/>
      <c r="AB17" s="265"/>
      <c r="AC17" s="130"/>
      <c r="AF17" s="138"/>
      <c r="AG17" s="142"/>
      <c r="AH17" s="142"/>
      <c r="AI17" s="142"/>
      <c r="AJ17" s="951"/>
      <c r="AK17" s="951"/>
      <c r="AL17" s="951"/>
      <c r="AM17" s="951"/>
      <c r="AN17" s="951"/>
      <c r="AO17" s="951"/>
      <c r="AP17" s="951"/>
      <c r="AQ17" s="951"/>
      <c r="AR17" s="951"/>
      <c r="AS17" s="951"/>
      <c r="AT17" s="143"/>
    </row>
    <row r="18" spans="2:49" ht="39.75" customHeight="1" x14ac:dyDescent="0.2">
      <c r="B18" s="130"/>
      <c r="C18" s="130"/>
      <c r="D18" s="130"/>
      <c r="E18" s="130"/>
      <c r="F18" s="130"/>
      <c r="G18" s="130"/>
      <c r="H18" s="130"/>
      <c r="I18" s="130"/>
      <c r="J18" s="130"/>
      <c r="K18" s="130"/>
      <c r="L18" s="254"/>
      <c r="M18" s="254"/>
      <c r="N18" s="254"/>
      <c r="O18" s="254"/>
      <c r="P18" s="254"/>
      <c r="Q18" s="253"/>
      <c r="R18" s="253"/>
      <c r="S18" s="253"/>
      <c r="T18" s="253"/>
      <c r="U18" s="253"/>
      <c r="V18" s="253"/>
      <c r="W18" s="253"/>
      <c r="X18" s="253"/>
      <c r="Y18" s="253"/>
      <c r="Z18" s="253"/>
      <c r="AA18" s="130"/>
      <c r="AB18" s="130"/>
      <c r="AC18" s="130"/>
      <c r="AF18" s="117"/>
      <c r="AJ18" s="144"/>
      <c r="AK18" s="140"/>
      <c r="AL18" s="140"/>
      <c r="AM18" s="140"/>
      <c r="AN18" s="140"/>
      <c r="AO18" s="140"/>
      <c r="AP18" s="140"/>
      <c r="AQ18" s="140"/>
      <c r="AR18" s="140"/>
      <c r="AS18" s="140"/>
      <c r="AT18" s="140"/>
      <c r="AU18" s="140"/>
      <c r="AV18" s="140"/>
      <c r="AW18" s="140"/>
    </row>
    <row r="19" spans="2:49" ht="40" customHeight="1" x14ac:dyDescent="0.2">
      <c r="B19" s="130"/>
      <c r="C19" s="130"/>
      <c r="D19" s="130"/>
      <c r="E19" s="130"/>
      <c r="F19" s="130"/>
      <c r="G19" s="130"/>
      <c r="H19" s="130"/>
      <c r="I19" s="130"/>
      <c r="J19" s="130"/>
      <c r="K19" s="130"/>
      <c r="L19" s="254"/>
      <c r="M19" s="254"/>
      <c r="N19" s="254"/>
      <c r="O19" s="254"/>
      <c r="P19" s="254"/>
      <c r="Q19" s="253"/>
      <c r="R19" s="253"/>
      <c r="S19" s="253"/>
      <c r="T19" s="253"/>
      <c r="U19" s="253"/>
      <c r="V19" s="253"/>
      <c r="W19" s="253"/>
      <c r="X19" s="253"/>
      <c r="Y19" s="253"/>
      <c r="Z19" s="253"/>
      <c r="AA19" s="265"/>
      <c r="AB19" s="130"/>
      <c r="AC19" s="130"/>
      <c r="AF19" s="117"/>
      <c r="AJ19" s="144"/>
      <c r="AK19" s="406"/>
      <c r="AL19" s="406"/>
      <c r="AM19" s="406"/>
      <c r="AN19" s="406"/>
      <c r="AO19" s="406"/>
      <c r="AP19" s="406"/>
      <c r="AQ19" s="406"/>
      <c r="AR19" s="406"/>
      <c r="AS19" s="406"/>
      <c r="AT19" s="406"/>
    </row>
    <row r="20" spans="2:49" ht="30" customHeight="1" x14ac:dyDescent="0.2">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row>
    <row r="21" spans="2:49" ht="30" customHeight="1" x14ac:dyDescent="0.2">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row>
    <row r="22" spans="2:49" ht="30" customHeight="1" x14ac:dyDescent="0.2">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265"/>
      <c r="AB22" s="265"/>
      <c r="AC22" s="130"/>
    </row>
    <row r="23" spans="2:49" ht="30" customHeight="1" x14ac:dyDescent="0.2">
      <c r="B23" s="949" t="s">
        <v>4744</v>
      </c>
      <c r="C23" s="950"/>
      <c r="D23" s="950"/>
      <c r="E23" s="950"/>
      <c r="F23" s="950"/>
      <c r="G23" s="950"/>
      <c r="H23" s="950"/>
      <c r="I23" s="950"/>
      <c r="J23" s="950"/>
      <c r="K23" s="950"/>
      <c r="L23" s="950"/>
      <c r="M23" s="950"/>
      <c r="N23" s="950"/>
      <c r="O23" s="950"/>
      <c r="P23" s="950"/>
      <c r="Q23" s="950"/>
      <c r="R23" s="950"/>
      <c r="S23" s="950"/>
      <c r="T23" s="950"/>
      <c r="U23" s="950"/>
      <c r="V23" s="950"/>
      <c r="W23" s="950"/>
      <c r="X23" s="950"/>
      <c r="Y23" s="950"/>
      <c r="Z23" s="950"/>
      <c r="AA23" s="950"/>
      <c r="AB23" s="950"/>
      <c r="AC23" s="950"/>
    </row>
    <row r="24" spans="2:49" ht="30" customHeight="1" x14ac:dyDescent="0.2">
      <c r="B24" s="950"/>
      <c r="C24" s="950"/>
      <c r="D24" s="950"/>
      <c r="E24" s="950"/>
      <c r="F24" s="950"/>
      <c r="G24" s="950"/>
      <c r="H24" s="950"/>
      <c r="I24" s="950"/>
      <c r="J24" s="950"/>
      <c r="K24" s="950"/>
      <c r="L24" s="950"/>
      <c r="M24" s="950"/>
      <c r="N24" s="950"/>
      <c r="O24" s="950"/>
      <c r="P24" s="950"/>
      <c r="Q24" s="950"/>
      <c r="R24" s="950"/>
      <c r="S24" s="950"/>
      <c r="T24" s="950"/>
      <c r="U24" s="950"/>
      <c r="V24" s="950"/>
      <c r="W24" s="950"/>
      <c r="X24" s="950"/>
      <c r="Y24" s="950"/>
      <c r="Z24" s="950"/>
      <c r="AA24" s="950"/>
      <c r="AB24" s="950"/>
      <c r="AC24" s="950"/>
      <c r="AF24" s="147"/>
      <c r="AJ24" s="144"/>
    </row>
    <row r="25" spans="2:49" ht="30" customHeight="1" x14ac:dyDescent="0.2">
      <c r="B25" s="950"/>
      <c r="C25" s="950"/>
      <c r="D25" s="950"/>
      <c r="E25" s="950"/>
      <c r="F25" s="950"/>
      <c r="G25" s="950"/>
      <c r="H25" s="950"/>
      <c r="I25" s="950"/>
      <c r="J25" s="950"/>
      <c r="K25" s="950"/>
      <c r="L25" s="950"/>
      <c r="M25" s="950"/>
      <c r="N25" s="950"/>
      <c r="O25" s="950"/>
      <c r="P25" s="950"/>
      <c r="Q25" s="950"/>
      <c r="R25" s="950"/>
      <c r="S25" s="950"/>
      <c r="T25" s="950"/>
      <c r="U25" s="950"/>
      <c r="V25" s="950"/>
      <c r="W25" s="950"/>
      <c r="X25" s="950"/>
      <c r="Y25" s="950"/>
      <c r="Z25" s="950"/>
      <c r="AA25" s="950"/>
      <c r="AB25" s="950"/>
      <c r="AC25" s="950"/>
    </row>
    <row r="26" spans="2:49" ht="30" customHeight="1" x14ac:dyDescent="0.2">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row>
    <row r="27" spans="2:49" ht="30" customHeight="1" x14ac:dyDescent="0.2">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row>
  </sheetData>
  <mergeCells count="6">
    <mergeCell ref="B23:AC26"/>
    <mergeCell ref="B1:AC1"/>
    <mergeCell ref="B2:AC2"/>
    <mergeCell ref="B4:AC4"/>
    <mergeCell ref="AJ12:AN12"/>
    <mergeCell ref="AJ17:AS17"/>
  </mergeCells>
  <phoneticPr fontId="2"/>
  <pageMargins left="0.78740157480314965" right="0" top="0.59055118110236227" bottom="0.39370078740157483" header="0.51181102362204722" footer="0.51181102362204722"/>
  <pageSetup paperSize="9"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DZ59"/>
  <sheetViews>
    <sheetView view="pageBreakPreview" topLeftCell="B1" zoomScaleNormal="100" zoomScaleSheetLayoutView="100" workbookViewId="0">
      <selection activeCell="AS31" sqref="AS31"/>
    </sheetView>
  </sheetViews>
  <sheetFormatPr defaultColWidth="3.36328125" defaultRowHeight="16" customHeight="1" x14ac:dyDescent="0.2"/>
  <cols>
    <col min="1" max="1" width="4.6328125" style="12" customWidth="1"/>
    <col min="2" max="2" width="2.08984375" style="12" customWidth="1"/>
    <col min="3" max="31" width="2.90625" style="12" customWidth="1"/>
    <col min="32" max="32" width="1.453125" style="13" customWidth="1"/>
    <col min="33" max="33" width="13.7265625" style="13" customWidth="1"/>
    <col min="34" max="37" width="4" style="12" customWidth="1"/>
    <col min="38" max="38" width="7.453125" style="12" customWidth="1"/>
    <col min="39" max="50" width="4" style="12" customWidth="1"/>
    <col min="51" max="51" width="10.08984375" style="12" customWidth="1"/>
    <col min="52" max="54" width="4" style="31" customWidth="1"/>
    <col min="55" max="61" width="2.90625" style="31" customWidth="1"/>
    <col min="62" max="130" width="3.36328125" style="31"/>
    <col min="131" max="16384" width="3.36328125" style="12"/>
  </cols>
  <sheetData>
    <row r="1" spans="1:51" ht="16" customHeight="1" x14ac:dyDescent="0.2">
      <c r="A1" s="512" t="s">
        <v>377</v>
      </c>
      <c r="B1" s="512"/>
      <c r="C1" s="512"/>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Q1" s="14"/>
    </row>
    <row r="2" spans="1:51" ht="16" customHeight="1" thickBot="1" x14ac:dyDescent="0.25">
      <c r="A2" s="512" t="s">
        <v>378</v>
      </c>
      <c r="B2" s="512"/>
      <c r="C2" s="512"/>
      <c r="D2" s="46" t="s">
        <v>379</v>
      </c>
      <c r="E2" s="46"/>
      <c r="F2" s="46"/>
      <c r="G2" s="46"/>
      <c r="H2" s="46"/>
      <c r="I2" s="46"/>
      <c r="J2" s="46"/>
      <c r="K2" s="46"/>
      <c r="L2" s="46"/>
      <c r="M2" s="46"/>
      <c r="N2" s="46"/>
      <c r="O2" s="46"/>
      <c r="P2" s="46"/>
      <c r="Q2" s="46"/>
      <c r="R2" s="46"/>
      <c r="S2" s="46"/>
      <c r="T2" s="46"/>
      <c r="U2" s="46"/>
      <c r="V2" s="46"/>
      <c r="W2" s="46"/>
      <c r="X2" s="46"/>
      <c r="Y2" s="46"/>
      <c r="Z2" s="46"/>
      <c r="AA2" s="46"/>
      <c r="AB2" s="546" t="s">
        <v>380</v>
      </c>
      <c r="AC2" s="546"/>
      <c r="AD2" s="546"/>
      <c r="AE2" s="46"/>
      <c r="AQ2" s="14"/>
    </row>
    <row r="3" spans="1:51" ht="16" customHeight="1" thickBot="1" x14ac:dyDescent="0.25">
      <c r="A3" s="46"/>
      <c r="B3" s="46"/>
      <c r="C3" s="46"/>
      <c r="D3" s="46"/>
      <c r="E3" s="46"/>
      <c r="F3" s="46"/>
      <c r="G3" s="46"/>
      <c r="H3" s="46"/>
      <c r="I3" s="46"/>
      <c r="J3" s="46"/>
      <c r="K3" s="46"/>
      <c r="L3" s="46"/>
      <c r="M3" s="46"/>
      <c r="N3" s="46"/>
      <c r="O3" s="46"/>
      <c r="P3" s="46"/>
      <c r="Q3" s="46"/>
      <c r="R3" s="46"/>
      <c r="S3" s="46"/>
      <c r="T3" s="46"/>
      <c r="U3" s="46"/>
      <c r="V3" s="46"/>
      <c r="W3" s="46"/>
      <c r="X3" s="46"/>
      <c r="Y3" s="46"/>
      <c r="Z3" s="46"/>
      <c r="AA3" s="46"/>
      <c r="AB3" s="47" t="s">
        <v>30</v>
      </c>
      <c r="AC3" s="48" t="s">
        <v>381</v>
      </c>
      <c r="AD3" s="49" t="s">
        <v>28</v>
      </c>
      <c r="AE3" s="46"/>
      <c r="AQ3" s="14"/>
    </row>
    <row r="4" spans="1:51" ht="16" customHeight="1" x14ac:dyDescent="0.2">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Q4" s="14"/>
    </row>
    <row r="5" spans="1:51" ht="25" customHeight="1" x14ac:dyDescent="0.2">
      <c r="A5" s="547" t="s">
        <v>382</v>
      </c>
      <c r="B5" s="547"/>
      <c r="C5" s="547"/>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Q5" s="14"/>
    </row>
    <row r="6" spans="1:51" ht="16" customHeight="1" x14ac:dyDescent="0.2">
      <c r="A6" s="451" t="s">
        <v>1</v>
      </c>
      <c r="B6" s="451"/>
      <c r="C6" s="451"/>
      <c r="D6" s="451"/>
      <c r="E6" s="451"/>
      <c r="F6" s="451"/>
      <c r="G6" s="451"/>
      <c r="H6" s="451"/>
      <c r="I6" s="451"/>
      <c r="J6" s="451"/>
      <c r="K6" s="451"/>
      <c r="L6" s="451"/>
      <c r="M6" s="451"/>
      <c r="N6" s="451"/>
      <c r="O6" s="451"/>
      <c r="P6" s="451"/>
      <c r="Q6" s="451"/>
      <c r="R6" s="451"/>
      <c r="S6" s="451"/>
      <c r="T6" s="451"/>
      <c r="U6" s="451"/>
      <c r="V6" s="451"/>
      <c r="W6" s="451"/>
      <c r="X6" s="451"/>
      <c r="Y6" s="451"/>
      <c r="Z6" s="451"/>
      <c r="AA6" s="451"/>
      <c r="AB6" s="451"/>
      <c r="AC6" s="451"/>
      <c r="AD6" s="451"/>
      <c r="AE6" s="451"/>
      <c r="AQ6" s="14"/>
    </row>
    <row r="7" spans="1:51" ht="16" customHeight="1" x14ac:dyDescent="0.2">
      <c r="A7" s="50"/>
      <c r="B7" s="50"/>
      <c r="C7" s="50"/>
      <c r="D7" s="50"/>
      <c r="E7" s="50"/>
      <c r="F7" s="50"/>
      <c r="G7" s="50"/>
      <c r="H7" s="50"/>
      <c r="I7" s="50"/>
      <c r="J7" s="50"/>
      <c r="K7" s="50"/>
      <c r="L7" s="50"/>
      <c r="M7" s="50"/>
      <c r="N7" s="50"/>
      <c r="O7" s="50"/>
      <c r="P7" s="50"/>
      <c r="Q7" s="50"/>
      <c r="R7" s="50"/>
      <c r="S7" s="50"/>
      <c r="T7" s="50"/>
      <c r="U7" s="50"/>
      <c r="V7" s="50"/>
      <c r="W7" s="50"/>
      <c r="X7" s="50"/>
      <c r="Y7" s="50"/>
      <c r="Z7" s="50"/>
      <c r="AA7" s="50"/>
      <c r="AB7" s="46"/>
      <c r="AC7" s="46"/>
      <c r="AD7" s="46"/>
      <c r="AE7" s="46"/>
      <c r="AQ7" s="14"/>
    </row>
    <row r="8" spans="1:51" ht="16" customHeight="1" x14ac:dyDescent="0.2">
      <c r="A8" s="46"/>
      <c r="B8" s="46"/>
      <c r="C8" s="536" t="s">
        <v>383</v>
      </c>
      <c r="D8" s="536"/>
      <c r="E8" s="536"/>
      <c r="F8" s="536"/>
      <c r="G8" s="536"/>
      <c r="H8" s="536"/>
      <c r="I8" s="536"/>
      <c r="J8" s="536"/>
      <c r="K8" s="536"/>
      <c r="L8" s="536"/>
      <c r="M8" s="536"/>
      <c r="N8" s="536"/>
      <c r="O8" s="536"/>
      <c r="P8" s="536"/>
      <c r="Q8" s="536"/>
      <c r="R8" s="536"/>
      <c r="S8" s="536"/>
      <c r="T8" s="536"/>
      <c r="U8" s="536"/>
      <c r="V8" s="536"/>
      <c r="W8" s="536"/>
      <c r="X8" s="536"/>
      <c r="Y8" s="536"/>
      <c r="Z8" s="536"/>
      <c r="AA8" s="536"/>
      <c r="AB8" s="46"/>
      <c r="AC8" s="46"/>
      <c r="AD8" s="46"/>
      <c r="AE8" s="46"/>
      <c r="AQ8" s="14"/>
    </row>
    <row r="9" spans="1:51" ht="16" customHeight="1" thickBot="1" x14ac:dyDescent="0.25">
      <c r="A9" s="46"/>
      <c r="B9" s="46"/>
      <c r="C9" s="536" t="s">
        <v>384</v>
      </c>
      <c r="D9" s="536"/>
      <c r="E9" s="536"/>
      <c r="F9" s="536"/>
      <c r="G9" s="536"/>
      <c r="H9" s="536"/>
      <c r="I9" s="536"/>
      <c r="J9" s="536"/>
      <c r="K9" s="536"/>
      <c r="L9" s="536"/>
      <c r="M9" s="536"/>
      <c r="N9" s="536"/>
      <c r="O9" s="536"/>
      <c r="P9" s="536"/>
      <c r="Q9" s="536"/>
      <c r="R9" s="536"/>
      <c r="S9" s="536"/>
      <c r="T9" s="536"/>
      <c r="U9" s="536"/>
      <c r="V9" s="536"/>
      <c r="W9" s="536"/>
      <c r="X9" s="536"/>
      <c r="Y9" s="536"/>
      <c r="Z9" s="536"/>
      <c r="AA9" s="536"/>
      <c r="AB9" s="46"/>
      <c r="AC9" s="46"/>
      <c r="AD9" s="46"/>
      <c r="AE9" s="46"/>
      <c r="AQ9" s="14" t="s">
        <v>188</v>
      </c>
    </row>
    <row r="10" spans="1:51" ht="16" customHeight="1" thickBot="1" x14ac:dyDescent="0.25">
      <c r="A10" s="46"/>
      <c r="B10" s="46"/>
      <c r="C10" s="46"/>
      <c r="D10" s="46"/>
      <c r="E10" s="46"/>
      <c r="F10" s="537" t="str">
        <f>IF(AH10="","　　年　　月　　日",AH10)</f>
        <v>　　年　　月　　日</v>
      </c>
      <c r="G10" s="537"/>
      <c r="H10" s="537"/>
      <c r="I10" s="537"/>
      <c r="J10" s="537"/>
      <c r="K10" s="537"/>
      <c r="L10" s="51"/>
      <c r="M10" s="46"/>
      <c r="N10" s="46"/>
      <c r="O10" s="46"/>
      <c r="P10" s="46"/>
      <c r="Q10" s="46"/>
      <c r="R10" s="46"/>
      <c r="S10" s="46"/>
      <c r="T10" s="46"/>
      <c r="U10" s="46"/>
      <c r="V10" s="46"/>
      <c r="W10" s="46"/>
      <c r="X10" s="46"/>
      <c r="Y10" s="46"/>
      <c r="Z10" s="46"/>
      <c r="AA10" s="46"/>
      <c r="AB10" s="46"/>
      <c r="AC10" s="46"/>
      <c r="AD10" s="46"/>
      <c r="AE10" s="46"/>
      <c r="AF10" s="15" t="s">
        <v>385</v>
      </c>
      <c r="AG10" s="16"/>
      <c r="AH10" s="538"/>
      <c r="AI10" s="539"/>
      <c r="AJ10" s="539"/>
      <c r="AK10" s="540"/>
      <c r="AL10" s="17" t="s">
        <v>386</v>
      </c>
      <c r="AM10" s="18"/>
      <c r="AN10" s="18"/>
      <c r="AO10" s="18"/>
      <c r="AP10" s="18"/>
      <c r="AQ10" s="19" t="s">
        <v>189</v>
      </c>
      <c r="AR10" s="18"/>
      <c r="AS10" s="18"/>
      <c r="AT10" s="18"/>
      <c r="AU10" s="18"/>
      <c r="AV10" s="18"/>
      <c r="AW10" s="18"/>
      <c r="AX10" s="18"/>
      <c r="AY10" s="20" t="s">
        <v>193</v>
      </c>
    </row>
    <row r="11" spans="1:51" ht="16" customHeight="1" x14ac:dyDescent="0.2">
      <c r="A11" s="46"/>
      <c r="B11" s="46"/>
      <c r="C11" s="46"/>
      <c r="D11" s="46"/>
      <c r="E11" s="541" t="s">
        <v>4719</v>
      </c>
      <c r="F11" s="541"/>
      <c r="G11" s="541"/>
      <c r="H11" s="541"/>
      <c r="I11" s="541"/>
      <c r="J11" s="541"/>
      <c r="K11" s="541"/>
      <c r="L11" s="51"/>
      <c r="M11" s="46"/>
      <c r="N11" s="46"/>
      <c r="O11" s="46"/>
      <c r="P11" s="46"/>
      <c r="Q11" s="46"/>
      <c r="R11" s="46"/>
      <c r="S11" s="46"/>
      <c r="T11" s="46"/>
      <c r="U11" s="46"/>
      <c r="V11" s="46"/>
      <c r="W11" s="46"/>
      <c r="X11" s="46"/>
      <c r="Y11" s="46"/>
      <c r="Z11" s="46"/>
      <c r="AA11" s="46"/>
      <c r="AB11" s="46"/>
      <c r="AC11" s="46"/>
      <c r="AD11" s="46"/>
      <c r="AE11" s="46"/>
      <c r="AF11" s="15"/>
      <c r="AG11" s="16"/>
      <c r="AH11" s="542"/>
      <c r="AI11" s="542"/>
      <c r="AJ11" s="542"/>
      <c r="AK11" s="542"/>
      <c r="AL11" s="21"/>
      <c r="AM11" s="21"/>
      <c r="AN11" s="21"/>
      <c r="AO11" s="21"/>
      <c r="AP11" s="21"/>
      <c r="AQ11" s="21"/>
      <c r="AR11" s="21"/>
      <c r="AS11" s="21"/>
      <c r="AT11" s="21"/>
      <c r="AU11" s="21"/>
      <c r="AV11" s="21"/>
      <c r="AW11" s="21"/>
      <c r="AX11" s="21"/>
    </row>
    <row r="12" spans="1:51" ht="16" customHeight="1" thickBot="1" x14ac:dyDescent="0.25">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16"/>
      <c r="AG12" s="16"/>
    </row>
    <row r="13" spans="1:51" ht="16" customHeight="1" thickBot="1" x14ac:dyDescent="0.25">
      <c r="A13" s="46"/>
      <c r="B13" s="46"/>
      <c r="C13" s="46"/>
      <c r="D13" s="46"/>
      <c r="E13" s="46"/>
      <c r="F13" s="46"/>
      <c r="G13" s="46"/>
      <c r="H13" s="46"/>
      <c r="I13" s="46"/>
      <c r="J13" s="46"/>
      <c r="K13" s="46"/>
      <c r="L13" s="512" t="s">
        <v>2</v>
      </c>
      <c r="M13" s="512"/>
      <c r="N13" s="512"/>
      <c r="O13" s="512"/>
      <c r="P13" s="512"/>
      <c r="Q13" s="46"/>
      <c r="R13" s="513" t="str">
        <f>IF(AH13="","",AH13)</f>
        <v/>
      </c>
      <c r="S13" s="514"/>
      <c r="T13" s="514"/>
      <c r="U13" s="514"/>
      <c r="V13" s="514"/>
      <c r="W13" s="514"/>
      <c r="X13" s="514"/>
      <c r="Y13" s="514"/>
      <c r="Z13" s="514"/>
      <c r="AA13" s="514"/>
      <c r="AB13" s="514"/>
      <c r="AC13" s="514"/>
      <c r="AD13" s="46"/>
      <c r="AE13" s="46"/>
      <c r="AF13" s="15" t="s">
        <v>388</v>
      </c>
      <c r="AG13" s="16"/>
      <c r="AH13" s="543"/>
      <c r="AI13" s="544"/>
      <c r="AJ13" s="544"/>
      <c r="AK13" s="544"/>
      <c r="AL13" s="544"/>
      <c r="AM13" s="544"/>
      <c r="AN13" s="544"/>
      <c r="AO13" s="544"/>
      <c r="AP13" s="544"/>
      <c r="AQ13" s="544"/>
      <c r="AR13" s="544"/>
      <c r="AS13" s="544"/>
      <c r="AT13" s="544"/>
      <c r="AU13" s="544"/>
      <c r="AV13" s="544"/>
      <c r="AW13" s="544"/>
      <c r="AX13" s="545"/>
      <c r="AY13" s="20" t="s">
        <v>193</v>
      </c>
    </row>
    <row r="14" spans="1:51" ht="16" customHeight="1" thickBot="1" x14ac:dyDescent="0.25">
      <c r="A14" s="46"/>
      <c r="B14" s="46"/>
      <c r="C14" s="46"/>
      <c r="D14" s="46"/>
      <c r="E14" s="46"/>
      <c r="F14" s="46"/>
      <c r="G14" s="46"/>
      <c r="H14" s="46"/>
      <c r="I14" s="46"/>
      <c r="J14" s="46"/>
      <c r="K14" s="46"/>
      <c r="L14" s="512" t="s">
        <v>389</v>
      </c>
      <c r="M14" s="512"/>
      <c r="N14" s="512"/>
      <c r="O14" s="512"/>
      <c r="P14" s="512"/>
      <c r="Q14" s="46"/>
      <c r="R14" s="513" t="str">
        <f>IF(AH14="","","〒"&amp;LEFT(AH14,3)&amp;"-"&amp;RIGHT(AH14,4))</f>
        <v/>
      </c>
      <c r="S14" s="514"/>
      <c r="T14" s="514"/>
      <c r="U14" s="514"/>
      <c r="V14" s="514"/>
      <c r="W14" s="514"/>
      <c r="X14" s="514"/>
      <c r="Y14" s="514"/>
      <c r="Z14" s="514"/>
      <c r="AA14" s="514"/>
      <c r="AB14" s="514"/>
      <c r="AC14" s="514"/>
      <c r="AD14" s="46"/>
      <c r="AE14" s="46"/>
      <c r="AF14" s="15" t="s">
        <v>390</v>
      </c>
      <c r="AG14" s="16"/>
      <c r="AH14" s="548"/>
      <c r="AI14" s="549"/>
      <c r="AJ14" s="549"/>
      <c r="AK14" s="550"/>
      <c r="AL14" s="22" t="s">
        <v>391</v>
      </c>
      <c r="AM14" s="23"/>
      <c r="AN14" s="23"/>
      <c r="AO14" s="23"/>
      <c r="AP14" s="23"/>
      <c r="AQ14" s="23"/>
      <c r="AR14" s="23"/>
      <c r="AS14" s="23"/>
      <c r="AT14" s="23"/>
      <c r="AU14" s="23"/>
      <c r="AV14" s="23"/>
      <c r="AW14" s="23"/>
      <c r="AX14" s="23"/>
      <c r="AY14" s="20" t="s">
        <v>193</v>
      </c>
    </row>
    <row r="15" spans="1:51" ht="16" customHeight="1" x14ac:dyDescent="0.2">
      <c r="A15" s="46"/>
      <c r="B15" s="46"/>
      <c r="C15" s="46"/>
      <c r="D15" s="46"/>
      <c r="E15" s="46"/>
      <c r="F15" s="46"/>
      <c r="G15" s="46"/>
      <c r="H15" s="46"/>
      <c r="I15" s="46"/>
      <c r="J15" s="46"/>
      <c r="K15" s="46"/>
      <c r="L15" s="512" t="s">
        <v>392</v>
      </c>
      <c r="M15" s="512"/>
      <c r="N15" s="512"/>
      <c r="O15" s="512"/>
      <c r="P15" s="512"/>
      <c r="Q15" s="46"/>
      <c r="R15" s="519" t="str">
        <f>IF(AH15="","",AH15)</f>
        <v/>
      </c>
      <c r="S15" s="519"/>
      <c r="T15" s="519"/>
      <c r="U15" s="519"/>
      <c r="V15" s="519"/>
      <c r="W15" s="519"/>
      <c r="X15" s="519"/>
      <c r="Y15" s="519"/>
      <c r="Z15" s="519"/>
      <c r="AA15" s="519"/>
      <c r="AB15" s="519"/>
      <c r="AC15" s="519"/>
      <c r="AD15" s="46"/>
      <c r="AE15" s="46"/>
      <c r="AF15" s="24" t="s">
        <v>393</v>
      </c>
      <c r="AG15" s="16"/>
      <c r="AH15" s="530"/>
      <c r="AI15" s="531"/>
      <c r="AJ15" s="531"/>
      <c r="AK15" s="531"/>
      <c r="AL15" s="531"/>
      <c r="AM15" s="531"/>
      <c r="AN15" s="531"/>
      <c r="AO15" s="531"/>
      <c r="AP15" s="531"/>
      <c r="AQ15" s="531"/>
      <c r="AR15" s="531"/>
      <c r="AS15" s="531"/>
      <c r="AT15" s="531"/>
      <c r="AU15" s="531"/>
      <c r="AV15" s="531"/>
      <c r="AW15" s="531"/>
      <c r="AX15" s="532"/>
      <c r="AY15" s="20" t="s">
        <v>193</v>
      </c>
    </row>
    <row r="16" spans="1:51" ht="16" customHeight="1" thickBot="1" x14ac:dyDescent="0.25">
      <c r="A16" s="46"/>
      <c r="B16" s="46"/>
      <c r="C16" s="46"/>
      <c r="D16" s="46"/>
      <c r="E16" s="46"/>
      <c r="F16" s="46"/>
      <c r="G16" s="46"/>
      <c r="H16" s="46"/>
      <c r="I16" s="46"/>
      <c r="J16" s="46"/>
      <c r="K16" s="46"/>
      <c r="L16" s="512" t="s">
        <v>394</v>
      </c>
      <c r="M16" s="512"/>
      <c r="N16" s="512"/>
      <c r="O16" s="512"/>
      <c r="P16" s="512"/>
      <c r="Q16" s="46"/>
      <c r="R16" s="519"/>
      <c r="S16" s="519"/>
      <c r="T16" s="519"/>
      <c r="U16" s="519"/>
      <c r="V16" s="519"/>
      <c r="W16" s="519"/>
      <c r="X16" s="519"/>
      <c r="Y16" s="519"/>
      <c r="Z16" s="519"/>
      <c r="AA16" s="519"/>
      <c r="AB16" s="519"/>
      <c r="AC16" s="519"/>
      <c r="AD16" s="46"/>
      <c r="AE16" s="46"/>
      <c r="AF16" s="15" t="s">
        <v>395</v>
      </c>
      <c r="AG16" s="16"/>
      <c r="AH16" s="533"/>
      <c r="AI16" s="534"/>
      <c r="AJ16" s="534"/>
      <c r="AK16" s="534"/>
      <c r="AL16" s="534"/>
      <c r="AM16" s="534"/>
      <c r="AN16" s="534"/>
      <c r="AO16" s="534"/>
      <c r="AP16" s="534"/>
      <c r="AQ16" s="534"/>
      <c r="AR16" s="534"/>
      <c r="AS16" s="534"/>
      <c r="AT16" s="534"/>
      <c r="AU16" s="534"/>
      <c r="AV16" s="534"/>
      <c r="AW16" s="534"/>
      <c r="AX16" s="535"/>
    </row>
    <row r="17" spans="1:51" ht="16" customHeight="1" x14ac:dyDescent="0.2">
      <c r="A17" s="46"/>
      <c r="B17" s="46"/>
      <c r="C17" s="46"/>
      <c r="D17" s="46"/>
      <c r="E17" s="46"/>
      <c r="F17" s="46"/>
      <c r="G17" s="46"/>
      <c r="H17" s="46"/>
      <c r="I17" s="46"/>
      <c r="J17" s="46"/>
      <c r="K17" s="46"/>
      <c r="L17" s="512" t="s">
        <v>3</v>
      </c>
      <c r="M17" s="512"/>
      <c r="N17" s="512"/>
      <c r="O17" s="512"/>
      <c r="P17" s="512"/>
      <c r="Q17" s="46"/>
      <c r="R17" s="519" t="str">
        <f>IF(AH17="","",AH17)</f>
        <v/>
      </c>
      <c r="S17" s="519"/>
      <c r="T17" s="519"/>
      <c r="U17" s="519"/>
      <c r="V17" s="519"/>
      <c r="W17" s="519"/>
      <c r="X17" s="519"/>
      <c r="Y17" s="519"/>
      <c r="Z17" s="519"/>
      <c r="AA17" s="519"/>
      <c r="AB17" s="519"/>
      <c r="AC17" s="519"/>
      <c r="AD17" s="46"/>
      <c r="AE17" s="46"/>
      <c r="AF17" s="24" t="s">
        <v>396</v>
      </c>
      <c r="AG17" s="16"/>
      <c r="AH17" s="520"/>
      <c r="AI17" s="521"/>
      <c r="AJ17" s="521"/>
      <c r="AK17" s="521"/>
      <c r="AL17" s="521"/>
      <c r="AM17" s="521"/>
      <c r="AN17" s="521"/>
      <c r="AO17" s="521"/>
      <c r="AP17" s="521"/>
      <c r="AQ17" s="521"/>
      <c r="AR17" s="521"/>
      <c r="AS17" s="521"/>
      <c r="AT17" s="521"/>
      <c r="AU17" s="521"/>
      <c r="AV17" s="521"/>
      <c r="AW17" s="521"/>
      <c r="AX17" s="522"/>
      <c r="AY17" s="20" t="s">
        <v>193</v>
      </c>
    </row>
    <row r="18" spans="1:51" ht="16" customHeight="1" x14ac:dyDescent="0.2">
      <c r="A18" s="46"/>
      <c r="B18" s="46"/>
      <c r="C18" s="46"/>
      <c r="D18" s="46"/>
      <c r="E18" s="46"/>
      <c r="F18" s="46"/>
      <c r="G18" s="46"/>
      <c r="H18" s="46"/>
      <c r="I18" s="46"/>
      <c r="J18" s="46"/>
      <c r="K18" s="46"/>
      <c r="L18" s="529" t="s">
        <v>397</v>
      </c>
      <c r="M18" s="529"/>
      <c r="N18" s="529"/>
      <c r="O18" s="529"/>
      <c r="P18" s="529"/>
      <c r="Q18" s="46"/>
      <c r="R18" s="519"/>
      <c r="S18" s="519"/>
      <c r="T18" s="519"/>
      <c r="U18" s="519"/>
      <c r="V18" s="519"/>
      <c r="W18" s="519"/>
      <c r="X18" s="519"/>
      <c r="Y18" s="519"/>
      <c r="Z18" s="519"/>
      <c r="AA18" s="519"/>
      <c r="AB18" s="519"/>
      <c r="AC18" s="519"/>
      <c r="AD18" s="46"/>
      <c r="AE18" s="46"/>
      <c r="AF18" s="25" t="s">
        <v>398</v>
      </c>
      <c r="AG18" s="26"/>
      <c r="AH18" s="523"/>
      <c r="AI18" s="524"/>
      <c r="AJ18" s="524"/>
      <c r="AK18" s="524"/>
      <c r="AL18" s="524"/>
      <c r="AM18" s="524"/>
      <c r="AN18" s="524"/>
      <c r="AO18" s="524"/>
      <c r="AP18" s="524"/>
      <c r="AQ18" s="524"/>
      <c r="AR18" s="524"/>
      <c r="AS18" s="524"/>
      <c r="AT18" s="524"/>
      <c r="AU18" s="524"/>
      <c r="AV18" s="524"/>
      <c r="AW18" s="524"/>
      <c r="AX18" s="525"/>
      <c r="AY18" s="20"/>
    </row>
    <row r="19" spans="1:51" ht="16" customHeight="1" thickBot="1" x14ac:dyDescent="0.25">
      <c r="A19" s="46"/>
      <c r="B19" s="46"/>
      <c r="C19" s="46"/>
      <c r="D19" s="46"/>
      <c r="E19" s="46"/>
      <c r="F19" s="46"/>
      <c r="G19" s="46"/>
      <c r="H19" s="46"/>
      <c r="I19" s="46"/>
      <c r="J19" s="46"/>
      <c r="K19" s="46"/>
      <c r="L19" s="512" t="s">
        <v>399</v>
      </c>
      <c r="M19" s="512"/>
      <c r="N19" s="512"/>
      <c r="O19" s="512"/>
      <c r="P19" s="512"/>
      <c r="Q19" s="46"/>
      <c r="R19" s="519"/>
      <c r="S19" s="519"/>
      <c r="T19" s="519"/>
      <c r="U19" s="519"/>
      <c r="V19" s="519"/>
      <c r="W19" s="519"/>
      <c r="X19" s="519"/>
      <c r="Y19" s="519"/>
      <c r="Z19" s="519"/>
      <c r="AA19" s="519"/>
      <c r="AB19" s="519"/>
      <c r="AC19" s="519"/>
      <c r="AD19" s="46"/>
      <c r="AE19" s="46"/>
      <c r="AF19" s="15" t="s">
        <v>400</v>
      </c>
      <c r="AG19" s="16"/>
      <c r="AH19" s="526"/>
      <c r="AI19" s="527"/>
      <c r="AJ19" s="527"/>
      <c r="AK19" s="527"/>
      <c r="AL19" s="527"/>
      <c r="AM19" s="527"/>
      <c r="AN19" s="527"/>
      <c r="AO19" s="527"/>
      <c r="AP19" s="527"/>
      <c r="AQ19" s="527"/>
      <c r="AR19" s="527"/>
      <c r="AS19" s="527"/>
      <c r="AT19" s="527"/>
      <c r="AU19" s="527"/>
      <c r="AV19" s="527"/>
      <c r="AW19" s="527"/>
      <c r="AX19" s="528"/>
    </row>
    <row r="20" spans="1:51" ht="16" customHeight="1" thickBot="1" x14ac:dyDescent="0.25">
      <c r="A20" s="46"/>
      <c r="B20" s="46"/>
      <c r="C20" s="46"/>
      <c r="D20" s="46"/>
      <c r="E20" s="46"/>
      <c r="F20" s="46"/>
      <c r="G20" s="46"/>
      <c r="H20" s="46"/>
      <c r="I20" s="46"/>
      <c r="J20" s="46"/>
      <c r="K20" s="46"/>
      <c r="L20" s="512" t="s">
        <v>4</v>
      </c>
      <c r="M20" s="512"/>
      <c r="N20" s="512"/>
      <c r="O20" s="512"/>
      <c r="P20" s="512"/>
      <c r="Q20" s="46"/>
      <c r="R20" s="513" t="str">
        <f>IF(AH20="","",AH20)</f>
        <v/>
      </c>
      <c r="S20" s="514"/>
      <c r="T20" s="514"/>
      <c r="U20" s="514"/>
      <c r="V20" s="514"/>
      <c r="W20" s="514"/>
      <c r="X20" s="514"/>
      <c r="Y20" s="514"/>
      <c r="Z20" s="514"/>
      <c r="AA20" s="514"/>
      <c r="AB20" s="514"/>
      <c r="AC20" s="514"/>
      <c r="AD20" s="46"/>
      <c r="AE20" s="46"/>
      <c r="AF20" s="25" t="s">
        <v>401</v>
      </c>
      <c r="AG20" s="16"/>
      <c r="AH20" s="515"/>
      <c r="AI20" s="516"/>
      <c r="AJ20" s="516"/>
      <c r="AK20" s="517"/>
      <c r="AL20" s="27" t="s">
        <v>402</v>
      </c>
      <c r="AM20" s="28"/>
      <c r="AN20" s="28"/>
      <c r="AO20" s="28"/>
      <c r="AP20" s="28"/>
      <c r="AQ20" s="28"/>
      <c r="AR20" s="28"/>
      <c r="AS20" s="28"/>
      <c r="AT20" s="28"/>
      <c r="AU20" s="28"/>
      <c r="AV20" s="28"/>
      <c r="AW20" s="28"/>
      <c r="AX20" s="28"/>
      <c r="AY20" s="20" t="s">
        <v>193</v>
      </c>
    </row>
    <row r="21" spans="1:51" ht="16" customHeight="1" thickBot="1" x14ac:dyDescent="0.25">
      <c r="A21" s="46"/>
      <c r="B21" s="46"/>
      <c r="C21" s="46"/>
      <c r="D21" s="46"/>
      <c r="E21" s="46"/>
      <c r="F21" s="46"/>
      <c r="G21" s="46"/>
      <c r="H21" s="46"/>
      <c r="I21" s="46"/>
      <c r="J21" s="46"/>
      <c r="K21" s="46"/>
      <c r="L21" s="512" t="s">
        <v>403</v>
      </c>
      <c r="M21" s="512"/>
      <c r="N21" s="512"/>
      <c r="O21" s="512"/>
      <c r="P21" s="512"/>
      <c r="Q21" s="46"/>
      <c r="R21" s="513" t="str">
        <f>IF(AH21="","",AH21)</f>
        <v/>
      </c>
      <c r="S21" s="514"/>
      <c r="T21" s="514"/>
      <c r="U21" s="514"/>
      <c r="V21" s="514"/>
      <c r="W21" s="514"/>
      <c r="X21" s="514"/>
      <c r="Y21" s="514"/>
      <c r="Z21" s="514"/>
      <c r="AA21" s="514"/>
      <c r="AB21" s="514"/>
      <c r="AC21" s="514"/>
      <c r="AD21" s="46"/>
      <c r="AE21" s="46"/>
      <c r="AF21" s="15" t="s">
        <v>404</v>
      </c>
      <c r="AG21" s="16"/>
      <c r="AH21" s="515"/>
      <c r="AI21" s="516"/>
      <c r="AJ21" s="516"/>
      <c r="AK21" s="517"/>
      <c r="AL21" s="27" t="s">
        <v>402</v>
      </c>
      <c r="AM21" s="28"/>
      <c r="AN21" s="28"/>
      <c r="AO21" s="28"/>
      <c r="AP21" s="28"/>
      <c r="AQ21" s="28"/>
      <c r="AR21" s="28"/>
      <c r="AS21" s="28"/>
      <c r="AT21" s="28"/>
      <c r="AU21" s="28"/>
      <c r="AV21" s="28"/>
      <c r="AW21" s="28"/>
      <c r="AX21" s="28"/>
      <c r="AY21" s="20" t="s">
        <v>193</v>
      </c>
    </row>
    <row r="22" spans="1:51" ht="16" customHeight="1" x14ac:dyDescent="0.2">
      <c r="A22" s="46"/>
      <c r="B22" s="46"/>
      <c r="C22" s="46"/>
      <c r="D22" s="46"/>
      <c r="E22" s="46"/>
      <c r="F22" s="46"/>
      <c r="G22" s="46"/>
      <c r="H22" s="46"/>
      <c r="I22" s="46"/>
      <c r="J22" s="46"/>
      <c r="K22" s="46"/>
      <c r="L22" s="52"/>
      <c r="M22" s="52"/>
      <c r="N22" s="52"/>
      <c r="O22" s="52"/>
      <c r="P22" s="52"/>
      <c r="Q22" s="46"/>
      <c r="R22" s="53"/>
      <c r="S22" s="53"/>
      <c r="T22" s="53"/>
      <c r="U22" s="53"/>
      <c r="V22" s="53"/>
      <c r="W22" s="53"/>
      <c r="X22" s="53"/>
      <c r="Y22" s="53"/>
      <c r="Z22" s="53"/>
      <c r="AA22" s="53"/>
      <c r="AB22" s="53"/>
      <c r="AC22" s="53"/>
      <c r="AD22" s="46"/>
      <c r="AE22" s="46"/>
    </row>
    <row r="23" spans="1:51" ht="16" customHeight="1" thickBot="1" x14ac:dyDescent="0.25">
      <c r="A23" s="46"/>
      <c r="B23" s="46"/>
      <c r="C23" s="46"/>
      <c r="D23" s="518" t="s">
        <v>5</v>
      </c>
      <c r="E23" s="518"/>
      <c r="F23" s="518"/>
      <c r="G23" s="518"/>
      <c r="H23" s="46"/>
      <c r="I23" s="46"/>
      <c r="J23" s="46"/>
      <c r="K23" s="518" t="s">
        <v>405</v>
      </c>
      <c r="L23" s="518"/>
      <c r="M23" s="518"/>
      <c r="N23" s="518"/>
      <c r="O23" s="518"/>
      <c r="P23" s="46"/>
      <c r="Q23" s="46"/>
      <c r="R23" s="46"/>
      <c r="S23" s="451" t="s">
        <v>6</v>
      </c>
      <c r="T23" s="451"/>
      <c r="U23" s="451"/>
      <c r="V23" s="451"/>
      <c r="W23" s="451"/>
      <c r="X23" s="451"/>
      <c r="Y23" s="451"/>
      <c r="Z23" s="451"/>
      <c r="AA23" s="46"/>
      <c r="AB23" s="46"/>
      <c r="AC23" s="46"/>
      <c r="AD23" s="46"/>
      <c r="AE23" s="46"/>
      <c r="AH23" s="21" t="s">
        <v>190</v>
      </c>
      <c r="AN23" s="27"/>
    </row>
    <row r="24" spans="1:51" ht="16" customHeight="1" thickBot="1" x14ac:dyDescent="0.25">
      <c r="A24" s="46"/>
      <c r="B24" s="46"/>
      <c r="C24" s="54" t="s">
        <v>406</v>
      </c>
      <c r="D24" s="55"/>
      <c r="E24" s="55"/>
      <c r="F24" s="55"/>
      <c r="G24" s="55"/>
      <c r="H24" s="56"/>
      <c r="I24" s="57"/>
      <c r="J24" s="54" t="s">
        <v>407</v>
      </c>
      <c r="K24" s="55"/>
      <c r="L24" s="55"/>
      <c r="M24" s="55"/>
      <c r="N24" s="55"/>
      <c r="O24" s="55"/>
      <c r="P24" s="56"/>
      <c r="Q24" s="57"/>
      <c r="R24" s="58" t="str">
        <f>AS24</f>
        <v/>
      </c>
      <c r="S24" s="59" t="str">
        <f>AT24</f>
        <v/>
      </c>
      <c r="T24" s="506" t="str">
        <f>IF(AL24="","(　　）","（ "&amp;AL24&amp;" ）")</f>
        <v>(　　）</v>
      </c>
      <c r="U24" s="506"/>
      <c r="V24" s="60" t="str">
        <f>IF($AN$24&gt;=100000,LEFT($AR$24,1),"")</f>
        <v/>
      </c>
      <c r="W24" s="61" t="str">
        <f>IF($AN$24&gt;=10000,MID($AR$24,2,1),"")</f>
        <v/>
      </c>
      <c r="X24" s="61" t="str">
        <f>IF($AN$24&gt;=1000,MID($AR$24,3,1),"")</f>
        <v/>
      </c>
      <c r="Y24" s="61" t="str">
        <f>IF($AN$24&gt;=100,MID($AR$24,4,1),"")</f>
        <v/>
      </c>
      <c r="Z24" s="61" t="str">
        <f>IF($AN$24&gt;=10,MID($AR$24,5,1),"")</f>
        <v/>
      </c>
      <c r="AA24" s="62" t="str">
        <f>IF($AN$24&gt;=1,RIGHT(AR24),"")</f>
        <v/>
      </c>
      <c r="AB24" s="46"/>
      <c r="AC24" s="46"/>
      <c r="AD24" s="46"/>
      <c r="AE24" s="46"/>
      <c r="AF24" s="29" t="s">
        <v>191</v>
      </c>
      <c r="AH24" s="442"/>
      <c r="AI24" s="443"/>
      <c r="AJ24" s="444"/>
      <c r="AK24" s="30" t="s">
        <v>408</v>
      </c>
      <c r="AL24" s="1"/>
      <c r="AM24" s="21" t="s">
        <v>192</v>
      </c>
      <c r="AN24" s="463"/>
      <c r="AO24" s="464"/>
      <c r="AP24" s="464"/>
      <c r="AQ24" s="465"/>
      <c r="AR24" s="31" t="str">
        <f>RIGHT("000000"&amp;AN24,6)</f>
        <v>000000</v>
      </c>
      <c r="AS24" s="31" t="str">
        <f>LEFT(AH24)</f>
        <v/>
      </c>
      <c r="AT24" s="31" t="str">
        <f>MID(AH24,2,1)</f>
        <v/>
      </c>
      <c r="AY24" s="20" t="s">
        <v>193</v>
      </c>
    </row>
    <row r="25" spans="1:51" ht="16" customHeight="1" thickBot="1" x14ac:dyDescent="0.25">
      <c r="A25" s="46"/>
      <c r="B25" s="46"/>
      <c r="C25" s="46"/>
      <c r="D25" s="46"/>
      <c r="E25" s="46"/>
      <c r="F25" s="46"/>
      <c r="G25" s="46"/>
      <c r="H25" s="46"/>
      <c r="I25" s="46"/>
      <c r="J25" s="46"/>
      <c r="K25" s="46"/>
      <c r="L25" s="46"/>
      <c r="M25" s="507" t="s">
        <v>409</v>
      </c>
      <c r="N25" s="507"/>
      <c r="O25" s="507"/>
      <c r="P25" s="507"/>
      <c r="Q25" s="507"/>
      <c r="R25" s="508" t="str">
        <f>IF(AH25="","",AR25)</f>
        <v/>
      </c>
      <c r="S25" s="508"/>
      <c r="T25" s="508"/>
      <c r="U25" s="508"/>
      <c r="V25" s="508"/>
      <c r="W25" s="51" t="s">
        <v>411</v>
      </c>
      <c r="X25" s="508" t="str">
        <f>IF(AN25="","",AR26)</f>
        <v/>
      </c>
      <c r="Y25" s="508"/>
      <c r="Z25" s="508"/>
      <c r="AA25" s="508"/>
      <c r="AB25" s="508"/>
      <c r="AC25" s="63" t="s">
        <v>412</v>
      </c>
      <c r="AD25" s="63"/>
      <c r="AE25" s="46"/>
      <c r="AF25" s="29" t="s">
        <v>413</v>
      </c>
      <c r="AH25" s="509"/>
      <c r="AI25" s="510"/>
      <c r="AJ25" s="511"/>
      <c r="AK25" s="32"/>
      <c r="AL25" s="33" t="s">
        <v>410</v>
      </c>
      <c r="AM25" s="32"/>
      <c r="AN25" s="509"/>
      <c r="AO25" s="510"/>
      <c r="AP25" s="511"/>
      <c r="AQ25" s="8"/>
      <c r="AR25" s="503">
        <f>AH25</f>
        <v>0</v>
      </c>
      <c r="AS25" s="503"/>
      <c r="AT25" s="503"/>
      <c r="AU25" s="503"/>
      <c r="AY25" s="20" t="s">
        <v>193</v>
      </c>
    </row>
    <row r="26" spans="1:51" ht="16" customHeight="1" x14ac:dyDescent="0.2">
      <c r="A26" s="46"/>
      <c r="B26" s="46"/>
      <c r="C26" s="46"/>
      <c r="D26" s="46"/>
      <c r="E26" s="46"/>
      <c r="F26" s="46"/>
      <c r="G26" s="46"/>
      <c r="H26" s="46"/>
      <c r="I26" s="46"/>
      <c r="J26" s="46"/>
      <c r="K26" s="46"/>
      <c r="L26" s="46"/>
      <c r="M26" s="451"/>
      <c r="N26" s="451"/>
      <c r="O26" s="451"/>
      <c r="P26" s="451"/>
      <c r="Q26" s="451"/>
      <c r="R26" s="451"/>
      <c r="S26" s="451"/>
      <c r="T26" s="451"/>
      <c r="U26" s="451"/>
      <c r="V26" s="451"/>
      <c r="W26" s="451"/>
      <c r="X26" s="451"/>
      <c r="Y26" s="451"/>
      <c r="Z26" s="451"/>
      <c r="AA26" s="451"/>
      <c r="AB26" s="451"/>
      <c r="AC26" s="451"/>
      <c r="AD26" s="451"/>
      <c r="AE26" s="46"/>
      <c r="AH26" s="17" t="s">
        <v>386</v>
      </c>
      <c r="AR26" s="503">
        <f>AN25</f>
        <v>0</v>
      </c>
      <c r="AS26" s="503"/>
      <c r="AT26" s="503"/>
      <c r="AU26" s="503"/>
    </row>
    <row r="27" spans="1:51" ht="16" customHeight="1" thickBot="1" x14ac:dyDescent="0.25">
      <c r="A27" s="46"/>
      <c r="B27" s="46"/>
      <c r="C27" s="64" t="s">
        <v>414</v>
      </c>
      <c r="D27" s="64"/>
      <c r="E27" s="46"/>
      <c r="F27" s="46"/>
      <c r="G27" s="46"/>
      <c r="H27" s="46"/>
      <c r="I27" s="46"/>
      <c r="J27" s="65" t="s">
        <v>415</v>
      </c>
      <c r="K27" s="46"/>
      <c r="L27" s="46"/>
      <c r="M27" s="46"/>
      <c r="N27" s="66" t="s">
        <v>406</v>
      </c>
      <c r="O27" s="475" t="s">
        <v>416</v>
      </c>
      <c r="P27" s="476"/>
      <c r="Q27" s="476"/>
      <c r="R27" s="477"/>
      <c r="S27" s="475" t="s">
        <v>417</v>
      </c>
      <c r="T27" s="476"/>
      <c r="U27" s="476"/>
      <c r="V27" s="476"/>
      <c r="W27" s="504" t="s">
        <v>418</v>
      </c>
      <c r="X27" s="504"/>
      <c r="Y27" s="482" t="s">
        <v>419</v>
      </c>
      <c r="Z27" s="482"/>
      <c r="AA27" s="482"/>
      <c r="AB27" s="482"/>
      <c r="AC27" s="482"/>
      <c r="AD27" s="483"/>
      <c r="AE27" s="46"/>
    </row>
    <row r="28" spans="1:51" ht="16" customHeight="1" thickBot="1" x14ac:dyDescent="0.25">
      <c r="A28" s="46"/>
      <c r="B28" s="46"/>
      <c r="C28" s="493" t="s">
        <v>420</v>
      </c>
      <c r="D28" s="493"/>
      <c r="E28" s="65" t="s">
        <v>284</v>
      </c>
      <c r="F28" s="46"/>
      <c r="G28" s="46"/>
      <c r="H28" s="46"/>
      <c r="I28" s="46"/>
      <c r="J28" s="65" t="s">
        <v>421</v>
      </c>
      <c r="K28" s="46"/>
      <c r="L28" s="46"/>
      <c r="M28" s="46"/>
      <c r="N28" s="46"/>
      <c r="O28" s="478"/>
      <c r="P28" s="479"/>
      <c r="Q28" s="479"/>
      <c r="R28" s="480"/>
      <c r="S28" s="494" t="s">
        <v>422</v>
      </c>
      <c r="T28" s="495"/>
      <c r="U28" s="495"/>
      <c r="V28" s="495"/>
      <c r="W28" s="505"/>
      <c r="X28" s="505"/>
      <c r="Y28" s="485"/>
      <c r="Z28" s="485"/>
      <c r="AA28" s="485"/>
      <c r="AB28" s="485"/>
      <c r="AC28" s="485"/>
      <c r="AD28" s="486"/>
      <c r="AE28" s="46"/>
      <c r="AF28" s="29" t="s">
        <v>292</v>
      </c>
      <c r="AH28" s="458"/>
      <c r="AI28" s="496"/>
      <c r="AJ28" s="459"/>
      <c r="AK28" s="21" t="s">
        <v>190</v>
      </c>
      <c r="AO28" s="31" t="str">
        <f>LEFT(AH28)</f>
        <v/>
      </c>
    </row>
    <row r="29" spans="1:51" ht="16" customHeight="1" thickBot="1" x14ac:dyDescent="0.25">
      <c r="A29" s="46"/>
      <c r="B29" s="46"/>
      <c r="C29" s="67" t="str">
        <f>AO28</f>
        <v/>
      </c>
      <c r="D29" s="46"/>
      <c r="E29" s="65" t="s">
        <v>276</v>
      </c>
      <c r="F29" s="46"/>
      <c r="G29" s="46"/>
      <c r="H29" s="46"/>
      <c r="I29" s="46"/>
      <c r="J29" s="50" t="s">
        <v>423</v>
      </c>
      <c r="K29" s="60" t="str">
        <f>AO29</f>
        <v/>
      </c>
      <c r="L29" s="62" t="str">
        <f>AP29</f>
        <v/>
      </c>
      <c r="M29" s="46"/>
      <c r="N29" s="66" t="s">
        <v>424</v>
      </c>
      <c r="O29" s="497" t="s">
        <v>425</v>
      </c>
      <c r="P29" s="498"/>
      <c r="Q29" s="498"/>
      <c r="R29" s="499"/>
      <c r="S29" s="500" t="s">
        <v>426</v>
      </c>
      <c r="T29" s="501"/>
      <c r="U29" s="501"/>
      <c r="V29" s="501"/>
      <c r="W29" s="501"/>
      <c r="X29" s="501"/>
      <c r="Y29" s="501"/>
      <c r="Z29" s="501"/>
      <c r="AA29" s="501"/>
      <c r="AB29" s="501"/>
      <c r="AC29" s="501"/>
      <c r="AD29" s="502"/>
      <c r="AE29" s="46"/>
      <c r="AF29" s="29" t="s">
        <v>427</v>
      </c>
      <c r="AH29" s="442"/>
      <c r="AI29" s="443"/>
      <c r="AJ29" s="444"/>
      <c r="AK29" s="21" t="s">
        <v>190</v>
      </c>
      <c r="AO29" s="31" t="str">
        <f>LEFT(AH29)</f>
        <v/>
      </c>
      <c r="AP29" s="31" t="str">
        <f>MID(AH29,2,1)</f>
        <v/>
      </c>
    </row>
    <row r="30" spans="1:51" ht="16" customHeight="1" x14ac:dyDescent="0.2">
      <c r="A30" s="46"/>
      <c r="B30" s="46"/>
      <c r="C30" s="46"/>
      <c r="D30" s="46"/>
      <c r="E30" s="65" t="s">
        <v>268</v>
      </c>
      <c r="F30" s="46"/>
      <c r="G30" s="46"/>
      <c r="H30" s="46"/>
      <c r="I30" s="46"/>
      <c r="J30" s="46"/>
      <c r="K30" s="46"/>
      <c r="L30" s="46"/>
      <c r="M30" s="46"/>
      <c r="N30" s="66" t="s">
        <v>18</v>
      </c>
      <c r="O30" s="475" t="s">
        <v>413</v>
      </c>
      <c r="P30" s="476"/>
      <c r="Q30" s="476"/>
      <c r="R30" s="477"/>
      <c r="S30" s="481" t="s">
        <v>428</v>
      </c>
      <c r="T30" s="482"/>
      <c r="U30" s="482"/>
      <c r="V30" s="482"/>
      <c r="W30" s="482"/>
      <c r="X30" s="482"/>
      <c r="Y30" s="482"/>
      <c r="Z30" s="482"/>
      <c r="AA30" s="482"/>
      <c r="AB30" s="482"/>
      <c r="AC30" s="482"/>
      <c r="AD30" s="483"/>
      <c r="AE30" s="46"/>
    </row>
    <row r="31" spans="1:51" ht="16" customHeight="1" x14ac:dyDescent="0.2">
      <c r="A31" s="46"/>
      <c r="B31" s="46"/>
      <c r="C31" s="46"/>
      <c r="D31" s="46"/>
      <c r="E31" s="46"/>
      <c r="F31" s="46"/>
      <c r="G31" s="46"/>
      <c r="H31" s="46"/>
      <c r="I31" s="46"/>
      <c r="J31" s="46"/>
      <c r="K31" s="46"/>
      <c r="L31" s="46"/>
      <c r="M31" s="46"/>
      <c r="N31" s="46"/>
      <c r="O31" s="478"/>
      <c r="P31" s="479"/>
      <c r="Q31" s="479"/>
      <c r="R31" s="480"/>
      <c r="S31" s="484" t="s">
        <v>429</v>
      </c>
      <c r="T31" s="485"/>
      <c r="U31" s="485"/>
      <c r="V31" s="485"/>
      <c r="W31" s="485"/>
      <c r="X31" s="485"/>
      <c r="Y31" s="485"/>
      <c r="Z31" s="485"/>
      <c r="AA31" s="485"/>
      <c r="AB31" s="485"/>
      <c r="AC31" s="485"/>
      <c r="AD31" s="486"/>
      <c r="AE31" s="46"/>
    </row>
    <row r="32" spans="1:51" ht="16" customHeight="1" x14ac:dyDescent="0.2">
      <c r="A32" s="46"/>
      <c r="B32" s="46"/>
      <c r="C32" s="46"/>
      <c r="D32" s="46"/>
      <c r="E32" s="46"/>
      <c r="F32" s="46"/>
      <c r="G32" s="46"/>
      <c r="H32" s="46"/>
      <c r="I32" s="46"/>
      <c r="J32" s="46"/>
      <c r="K32" s="46"/>
      <c r="L32" s="46"/>
      <c r="M32" s="50"/>
      <c r="N32" s="50"/>
      <c r="O32" s="50"/>
      <c r="P32" s="50"/>
      <c r="Q32" s="53"/>
      <c r="R32" s="53"/>
      <c r="S32" s="53"/>
      <c r="T32" s="53"/>
      <c r="U32" s="53"/>
      <c r="V32" s="53"/>
      <c r="W32" s="53"/>
      <c r="X32" s="53"/>
      <c r="Y32" s="53"/>
      <c r="Z32" s="53"/>
      <c r="AA32" s="53"/>
      <c r="AB32" s="53"/>
      <c r="AC32" s="46"/>
      <c r="AD32" s="46"/>
      <c r="AE32" s="46"/>
    </row>
    <row r="33" spans="1:116" ht="16" customHeight="1" thickBot="1" x14ac:dyDescent="0.25">
      <c r="A33" s="50" t="s">
        <v>0</v>
      </c>
      <c r="B33" s="46"/>
      <c r="C33" s="46" t="s">
        <v>430</v>
      </c>
      <c r="D33" s="46"/>
      <c r="E33" s="46"/>
      <c r="F33" s="46"/>
      <c r="G33" s="46"/>
      <c r="H33" s="46"/>
      <c r="I33" s="46"/>
      <c r="J33" s="46"/>
      <c r="K33" s="46"/>
      <c r="L33" s="46"/>
      <c r="M33" s="46"/>
      <c r="N33" s="46"/>
      <c r="O33" s="46"/>
      <c r="P33" s="46"/>
      <c r="Q33" s="46"/>
      <c r="R33" s="46"/>
      <c r="S33" s="46"/>
      <c r="T33" s="46"/>
      <c r="U33" s="46"/>
      <c r="V33" s="46"/>
      <c r="W33" s="46"/>
      <c r="X33" s="46"/>
      <c r="Y33" s="46"/>
      <c r="Z33" s="46"/>
      <c r="AA33" s="65" t="s">
        <v>431</v>
      </c>
      <c r="AB33" s="65"/>
      <c r="AC33" s="65"/>
      <c r="AD33" s="46"/>
      <c r="AE33" s="46"/>
      <c r="AF33" s="13" t="s">
        <v>430</v>
      </c>
    </row>
    <row r="34" spans="1:116" ht="16" customHeight="1" thickBot="1" x14ac:dyDescent="0.25">
      <c r="A34" s="68" t="s">
        <v>432</v>
      </c>
      <c r="B34" s="46"/>
      <c r="C34" s="487" t="s">
        <v>433</v>
      </c>
      <c r="D34" s="488"/>
      <c r="E34" s="488"/>
      <c r="F34" s="69" t="str">
        <f>BB34</f>
        <v/>
      </c>
      <c r="G34" s="70" t="str">
        <f t="shared" ref="G34:Y34" si="0">BC34</f>
        <v/>
      </c>
      <c r="H34" s="70" t="str">
        <f t="shared" si="0"/>
        <v/>
      </c>
      <c r="I34" s="70" t="str">
        <f t="shared" si="0"/>
        <v/>
      </c>
      <c r="J34" s="70" t="str">
        <f t="shared" si="0"/>
        <v/>
      </c>
      <c r="K34" s="70" t="str">
        <f t="shared" si="0"/>
        <v/>
      </c>
      <c r="L34" s="70" t="str">
        <f t="shared" si="0"/>
        <v/>
      </c>
      <c r="M34" s="70" t="str">
        <f t="shared" si="0"/>
        <v/>
      </c>
      <c r="N34" s="70" t="str">
        <f t="shared" si="0"/>
        <v/>
      </c>
      <c r="O34" s="70" t="str">
        <f t="shared" si="0"/>
        <v/>
      </c>
      <c r="P34" s="70" t="str">
        <f t="shared" si="0"/>
        <v/>
      </c>
      <c r="Q34" s="70" t="str">
        <f t="shared" si="0"/>
        <v/>
      </c>
      <c r="R34" s="70" t="str">
        <f t="shared" si="0"/>
        <v/>
      </c>
      <c r="S34" s="70" t="str">
        <f t="shared" si="0"/>
        <v/>
      </c>
      <c r="T34" s="70" t="str">
        <f t="shared" si="0"/>
        <v/>
      </c>
      <c r="U34" s="70" t="str">
        <f t="shared" si="0"/>
        <v/>
      </c>
      <c r="V34" s="70" t="str">
        <f t="shared" si="0"/>
        <v/>
      </c>
      <c r="W34" s="70" t="str">
        <f t="shared" si="0"/>
        <v/>
      </c>
      <c r="X34" s="70" t="str">
        <f t="shared" si="0"/>
        <v/>
      </c>
      <c r="Y34" s="71" t="str">
        <f t="shared" si="0"/>
        <v/>
      </c>
      <c r="Z34" s="46"/>
      <c r="AA34" s="72" t="str">
        <f>AO37</f>
        <v/>
      </c>
      <c r="AB34" s="65" t="s">
        <v>283</v>
      </c>
      <c r="AC34" s="65"/>
      <c r="AD34" s="46"/>
      <c r="AE34" s="46"/>
      <c r="AF34" s="34"/>
      <c r="AG34" s="29" t="s">
        <v>27</v>
      </c>
      <c r="AH34" s="442"/>
      <c r="AI34" s="443"/>
      <c r="AJ34" s="443"/>
      <c r="AK34" s="443"/>
      <c r="AL34" s="443"/>
      <c r="AM34" s="443"/>
      <c r="AN34" s="443"/>
      <c r="AO34" s="443"/>
      <c r="AP34" s="443"/>
      <c r="AQ34" s="443"/>
      <c r="AR34" s="443"/>
      <c r="AS34" s="443"/>
      <c r="AT34" s="443"/>
      <c r="AU34" s="443"/>
      <c r="AV34" s="443"/>
      <c r="AW34" s="443"/>
      <c r="AX34" s="444"/>
      <c r="AY34" s="20" t="s">
        <v>193</v>
      </c>
      <c r="AZ34" s="35" t="str">
        <f>ASC(AH34)</f>
        <v/>
      </c>
      <c r="BA34" s="35" t="str">
        <f>SUBSTITUTE(SUBSTITUTE(SUBSTITUTE(SUBSTITUTE(SUBSTITUTE(SUBSTITUTE(SUBSTITUTE(SUBSTITUTE(SUBSTITUTE(SUBSTITUTE(SUBSTITUTE(SUBSTITUTE(SUBSTITUTE(SUBSTITUTE(SUBSTITUTE(SUBSTITUTE(SUBSTITUTE(SUBSTITUTE(SUBSTITUTE(SUBSTITUTE(SUBSTITUTE(SUBSTITUTE(SUBSTITUTE(SUBSTITUTE(SUBSTITUTE(AZ34,"が","か゛"),"ぎ","き゛"),"ぐ","く゛"),"げ","け゛"),"ご","こ゛"),"ざ","さ゛"),"じ","し゛"),"ず","す゛"),"ぜ","せ゛"),"ぞ","そ゛"),"だ","た゛"),"ぢ","ち゛"),"づ","つ゛"),"で","て゛"),"ど","と゛"),"ば","は゛"),"び","ひ゛"),"ぶ","ふ゛"),"べ","へ゛"),"ぼ","ほ゛"),"ぱ","は゜"),"ぴ","ひ゜"),"ぷ","ふ゜"),"ぺ","へ゜"),"ぽ","ほ゜")</f>
        <v/>
      </c>
      <c r="BB34" s="35" t="str">
        <f>DBCS(MID($BA34,COLUMNS($BB34:BB34),1))</f>
        <v/>
      </c>
      <c r="BC34" s="35" t="str">
        <f>DBCS(MID($BA34,COLUMNS($BB34:BC34),1))</f>
        <v/>
      </c>
      <c r="BD34" s="35" t="str">
        <f>DBCS(MID($BA34,COLUMNS($BB34:BD34),1))</f>
        <v/>
      </c>
      <c r="BE34" s="35" t="str">
        <f>DBCS(MID($BA34,COLUMNS($BB34:BE34),1))</f>
        <v/>
      </c>
      <c r="BF34" s="35" t="str">
        <f>DBCS(MID($BA34,COLUMNS($BB34:BF34),1))</f>
        <v/>
      </c>
      <c r="BG34" s="35" t="str">
        <f>DBCS(MID($BA34,COLUMNS($BB34:BG34),1))</f>
        <v/>
      </c>
      <c r="BH34" s="35" t="str">
        <f>DBCS(MID($BA34,COLUMNS($BB34:BH34),1))</f>
        <v/>
      </c>
      <c r="BI34" s="35" t="str">
        <f>DBCS(MID($BA34,COLUMNS($BB34:BI34),1))</f>
        <v/>
      </c>
      <c r="BJ34" s="35" t="str">
        <f>DBCS(MID($BA34,COLUMNS($BB34:BJ34),1))</f>
        <v/>
      </c>
      <c r="BK34" s="35" t="str">
        <f>DBCS(MID($BA34,COLUMNS($BB34:BK34),1))</f>
        <v/>
      </c>
      <c r="BL34" s="35" t="str">
        <f>DBCS(MID($BA34,COLUMNS($BB34:BL34),1))</f>
        <v/>
      </c>
      <c r="BM34" s="35" t="str">
        <f>DBCS(MID($BA34,COLUMNS($BB34:BM34),1))</f>
        <v/>
      </c>
      <c r="BN34" s="35" t="str">
        <f>DBCS(MID($BA34,COLUMNS($BB34:BN34),1))</f>
        <v/>
      </c>
      <c r="BO34" s="35" t="str">
        <f>DBCS(MID($BA34,COLUMNS($BB34:BO34),1))</f>
        <v/>
      </c>
      <c r="BP34" s="35" t="str">
        <f>DBCS(MID($BA34,COLUMNS($BB34:BP34),1))</f>
        <v/>
      </c>
      <c r="BQ34" s="35" t="str">
        <f>DBCS(MID($BA34,COLUMNS($BB34:BQ34),1))</f>
        <v/>
      </c>
      <c r="BR34" s="35" t="str">
        <f>DBCS(MID($BA34,COLUMNS($BB34:BR34),1))</f>
        <v/>
      </c>
      <c r="BS34" s="35" t="str">
        <f>DBCS(MID($BA34,COLUMNS($BB34:BS34),1))</f>
        <v/>
      </c>
      <c r="BT34" s="35" t="str">
        <f>DBCS(MID($BA34,COLUMNS($BB34:BT34),1))</f>
        <v/>
      </c>
      <c r="BU34" s="35" t="str">
        <f>DBCS(MID($BA34,COLUMNS($BB34:BU34),1))</f>
        <v/>
      </c>
      <c r="BV34" s="35" t="str">
        <f>DBCS(MID($BA34,COLUMNS($BB34:BV34),1))</f>
        <v/>
      </c>
      <c r="BW34" s="35" t="str">
        <f>DBCS(MID($BA34,COLUMNS($BB34:BW34),1))</f>
        <v/>
      </c>
      <c r="BX34" s="35" t="str">
        <f>DBCS(MID($BA34,COLUMNS($BB34:BX34),1))</f>
        <v/>
      </c>
      <c r="BY34" s="35" t="str">
        <f>DBCS(MID($BA34,COLUMNS($BB34:BY34),1))</f>
        <v/>
      </c>
      <c r="BZ34" s="35" t="str">
        <f>DBCS(MID($BA34,COLUMNS($BB34:BZ34),1))</f>
        <v/>
      </c>
      <c r="CA34" s="35" t="str">
        <f>DBCS(MID($BA34,COLUMNS($BB34:CA34),1))</f>
        <v/>
      </c>
      <c r="CB34" s="35" t="str">
        <f>DBCS(MID($BA34,COLUMNS($BB34:CB34),1))</f>
        <v/>
      </c>
      <c r="CC34" s="35" t="str">
        <f>DBCS(MID($BA34,COLUMNS($BB34:CC34),1))</f>
        <v/>
      </c>
      <c r="CD34" s="35" t="str">
        <f>DBCS(MID($BA34,COLUMNS($BB34:CD34),1))</f>
        <v/>
      </c>
      <c r="CE34" s="35" t="str">
        <f>DBCS(MID($BA34,COLUMNS($BB34:CE34),1))</f>
        <v/>
      </c>
      <c r="CF34" s="35" t="str">
        <f>DBCS(MID($BA34,COLUMNS($BB34:CF34),1))</f>
        <v/>
      </c>
      <c r="CG34" s="35" t="str">
        <f>DBCS(MID($BA34,COLUMNS($BB34:CG34),1))</f>
        <v/>
      </c>
      <c r="CH34" s="35" t="str">
        <f>DBCS(MID($BA34,COLUMNS($BB34:CH34),1))</f>
        <v/>
      </c>
      <c r="CI34" s="35" t="str">
        <f>DBCS(MID($BA34,COLUMNS($BB34:CI34),1))</f>
        <v/>
      </c>
      <c r="CJ34" s="35" t="str">
        <f>DBCS(MID($BA34,COLUMNS($BB34:CJ34),1))</f>
        <v/>
      </c>
      <c r="CK34" s="35" t="str">
        <f>DBCS(MID($BA34,COLUMNS($BB34:CK34),1))</f>
        <v/>
      </c>
      <c r="CL34" s="35" t="str">
        <f>DBCS(MID($BA34,COLUMNS($BB34:CL34),1))</f>
        <v/>
      </c>
      <c r="CM34" s="35" t="str">
        <f>DBCS(MID($BA34,COLUMNS($BB34:CM34),1))</f>
        <v/>
      </c>
      <c r="CN34" s="35" t="str">
        <f>DBCS(MID($BA34,COLUMNS($BB34:CN34),1))</f>
        <v/>
      </c>
      <c r="CO34" s="35" t="str">
        <f>DBCS(MID($BA34,COLUMNS($BB34:CO34),1))</f>
        <v/>
      </c>
      <c r="CP34" s="234"/>
      <c r="CQ34" s="234"/>
      <c r="CR34" s="234"/>
      <c r="CS34" s="234"/>
      <c r="CT34" s="234"/>
      <c r="CU34" s="234"/>
      <c r="CV34" s="234"/>
      <c r="CW34" s="234"/>
      <c r="CX34" s="234"/>
      <c r="CY34" s="234"/>
      <c r="CZ34" s="234"/>
      <c r="DA34" s="234"/>
      <c r="DB34" s="234"/>
      <c r="DC34" s="234"/>
      <c r="DD34" s="234"/>
      <c r="DE34" s="234"/>
      <c r="DF34" s="234"/>
      <c r="DG34" s="234"/>
      <c r="DH34" s="234"/>
      <c r="DI34" s="234"/>
      <c r="DJ34" s="234"/>
      <c r="DK34" s="234"/>
      <c r="DL34" s="234"/>
    </row>
    <row r="35" spans="1:116" ht="16" customHeight="1" thickBot="1" x14ac:dyDescent="0.25">
      <c r="A35" s="46"/>
      <c r="B35" s="46"/>
      <c r="C35" s="466"/>
      <c r="D35" s="467"/>
      <c r="E35" s="467"/>
      <c r="F35" s="73" t="str">
        <f>BV34</f>
        <v/>
      </c>
      <c r="G35" s="74" t="str">
        <f t="shared" ref="G35:Y35" si="1">BW34</f>
        <v/>
      </c>
      <c r="H35" s="74" t="str">
        <f t="shared" si="1"/>
        <v/>
      </c>
      <c r="I35" s="74" t="str">
        <f t="shared" si="1"/>
        <v/>
      </c>
      <c r="J35" s="74" t="str">
        <f t="shared" si="1"/>
        <v/>
      </c>
      <c r="K35" s="74" t="str">
        <f t="shared" si="1"/>
        <v/>
      </c>
      <c r="L35" s="74" t="str">
        <f t="shared" si="1"/>
        <v/>
      </c>
      <c r="M35" s="74" t="str">
        <f t="shared" si="1"/>
        <v/>
      </c>
      <c r="N35" s="74" t="str">
        <f t="shared" si="1"/>
        <v/>
      </c>
      <c r="O35" s="74" t="str">
        <f t="shared" si="1"/>
        <v/>
      </c>
      <c r="P35" s="74" t="str">
        <f t="shared" si="1"/>
        <v/>
      </c>
      <c r="Q35" s="74" t="str">
        <f t="shared" si="1"/>
        <v/>
      </c>
      <c r="R35" s="74" t="str">
        <f t="shared" si="1"/>
        <v/>
      </c>
      <c r="S35" s="74" t="str">
        <f t="shared" si="1"/>
        <v/>
      </c>
      <c r="T35" s="74" t="str">
        <f t="shared" si="1"/>
        <v/>
      </c>
      <c r="U35" s="74" t="str">
        <f t="shared" si="1"/>
        <v/>
      </c>
      <c r="V35" s="74" t="str">
        <f t="shared" si="1"/>
        <v/>
      </c>
      <c r="W35" s="74" t="str">
        <f t="shared" si="1"/>
        <v/>
      </c>
      <c r="X35" s="74" t="str">
        <f t="shared" si="1"/>
        <v/>
      </c>
      <c r="Y35" s="75" t="str">
        <f t="shared" si="1"/>
        <v/>
      </c>
      <c r="Z35" s="46"/>
      <c r="AA35" s="65"/>
      <c r="AB35" s="65" t="s">
        <v>275</v>
      </c>
      <c r="AC35" s="65"/>
      <c r="AD35" s="46"/>
      <c r="AE35" s="46"/>
      <c r="AH35" s="13"/>
      <c r="AI35" s="13"/>
      <c r="AJ35" s="13"/>
      <c r="AK35" s="13"/>
      <c r="AL35" s="13"/>
      <c r="AM35" s="13"/>
      <c r="AN35" s="13"/>
      <c r="AO35" s="13"/>
      <c r="AP35" s="13"/>
      <c r="AQ35" s="13"/>
      <c r="AR35" s="13"/>
      <c r="AS35" s="13"/>
      <c r="AT35" s="13"/>
      <c r="AU35" s="13"/>
      <c r="AV35" s="13"/>
      <c r="AW35" s="13"/>
      <c r="AX35" s="13"/>
      <c r="AY35" s="21"/>
    </row>
    <row r="36" spans="1:116" ht="16" customHeight="1" thickBot="1" x14ac:dyDescent="0.25">
      <c r="A36" s="46"/>
      <c r="B36" s="46"/>
      <c r="C36" s="487" t="s">
        <v>434</v>
      </c>
      <c r="D36" s="488"/>
      <c r="E36" s="489"/>
      <c r="F36" s="69" t="str">
        <f>BB36</f>
        <v/>
      </c>
      <c r="G36" s="70" t="str">
        <f t="shared" ref="G36:Y36" si="2">BC36</f>
        <v/>
      </c>
      <c r="H36" s="70" t="str">
        <f t="shared" si="2"/>
        <v/>
      </c>
      <c r="I36" s="70" t="str">
        <f t="shared" si="2"/>
        <v/>
      </c>
      <c r="J36" s="70" t="str">
        <f t="shared" si="2"/>
        <v/>
      </c>
      <c r="K36" s="70" t="str">
        <f t="shared" si="2"/>
        <v/>
      </c>
      <c r="L36" s="70" t="str">
        <f t="shared" si="2"/>
        <v/>
      </c>
      <c r="M36" s="70" t="str">
        <f t="shared" si="2"/>
        <v/>
      </c>
      <c r="N36" s="70" t="str">
        <f t="shared" si="2"/>
        <v/>
      </c>
      <c r="O36" s="70" t="str">
        <f t="shared" si="2"/>
        <v/>
      </c>
      <c r="P36" s="70" t="str">
        <f t="shared" si="2"/>
        <v/>
      </c>
      <c r="Q36" s="70" t="str">
        <f t="shared" si="2"/>
        <v/>
      </c>
      <c r="R36" s="70" t="str">
        <f t="shared" si="2"/>
        <v/>
      </c>
      <c r="S36" s="70" t="str">
        <f t="shared" si="2"/>
        <v/>
      </c>
      <c r="T36" s="70" t="str">
        <f t="shared" si="2"/>
        <v/>
      </c>
      <c r="U36" s="70" t="str">
        <f t="shared" si="2"/>
        <v/>
      </c>
      <c r="V36" s="70" t="str">
        <f t="shared" si="2"/>
        <v/>
      </c>
      <c r="W36" s="70" t="str">
        <f t="shared" si="2"/>
        <v/>
      </c>
      <c r="X36" s="70" t="str">
        <f t="shared" si="2"/>
        <v/>
      </c>
      <c r="Y36" s="71" t="str">
        <f t="shared" si="2"/>
        <v/>
      </c>
      <c r="Z36" s="46"/>
      <c r="AA36" s="46"/>
      <c r="AB36" s="46"/>
      <c r="AC36" s="451" t="s">
        <v>9</v>
      </c>
      <c r="AD36" s="451"/>
      <c r="AE36" s="451"/>
      <c r="AG36" s="36" t="s">
        <v>2</v>
      </c>
      <c r="AH36" s="490" t="str">
        <f>IF(AH13="","",AH13)</f>
        <v/>
      </c>
      <c r="AI36" s="491"/>
      <c r="AJ36" s="491"/>
      <c r="AK36" s="491"/>
      <c r="AL36" s="491"/>
      <c r="AM36" s="491"/>
      <c r="AN36" s="491"/>
      <c r="AO36" s="491"/>
      <c r="AP36" s="491"/>
      <c r="AQ36" s="491"/>
      <c r="AR36" s="491"/>
      <c r="AS36" s="491"/>
      <c r="AT36" s="491"/>
      <c r="AU36" s="491"/>
      <c r="AV36" s="491"/>
      <c r="AW36" s="491"/>
      <c r="AX36" s="492"/>
      <c r="AY36" s="37" t="s">
        <v>545</v>
      </c>
      <c r="AZ36" s="35" t="str">
        <f>ASC(AH36)</f>
        <v/>
      </c>
      <c r="BA36" s="35" t="str">
        <f>SUBSTITUTE(SUBSTITUTE(SUBSTITUTE(SUBSTITUTE(SUBSTITUTE(SUBSTITUTE(SUBSTITUTE(SUBSTITUTE(SUBSTITUTE(SUBSTITUTE(SUBSTITUTE(SUBSTITUTE(SUBSTITUTE(SUBSTITUTE(SUBSTITUTE(SUBSTITUTE(SUBSTITUTE(SUBSTITUTE(SUBSTITUTE(SUBSTITUTE(AZ36,"が","か゛"),"ぎ","き゛"),"ぐ","く゛"),"げ","け゛"),"ご","こ゛"),"ざ","さ゛"),"じ","し゛"),"ず","す゛"),"ぜ","せ゛"),"ぞ","そ゛"),"だ","た゛"),"ぢ","ち゛"),"づ","つ゛"),"で","て゛"),"ど","と゛"),"ば","は゛"),"び","ひ゛"),"ぶ","ふ゛"),"べ","へ゛"),"ぼ","ほ゛")</f>
        <v/>
      </c>
      <c r="BB36" s="35" t="str">
        <f>DBCS(MID($BA36,COLUMNS($BB36:BB36),1))</f>
        <v/>
      </c>
      <c r="BC36" s="35" t="str">
        <f>DBCS(MID($BA36,COLUMNS($BB36:BC36),1))</f>
        <v/>
      </c>
      <c r="BD36" s="35" t="str">
        <f>DBCS(MID($BA36,COLUMNS($BB36:BD36),1))</f>
        <v/>
      </c>
      <c r="BE36" s="35" t="str">
        <f>DBCS(MID($BA36,COLUMNS($BB36:BE36),1))</f>
        <v/>
      </c>
      <c r="BF36" s="35" t="str">
        <f>DBCS(MID($BA36,COLUMNS($BB36:BF36),1))</f>
        <v/>
      </c>
      <c r="BG36" s="35" t="str">
        <f>DBCS(MID($BA36,COLUMNS($BB36:BG36),1))</f>
        <v/>
      </c>
      <c r="BH36" s="35" t="str">
        <f>DBCS(MID($BA36,COLUMNS($BB36:BH36),1))</f>
        <v/>
      </c>
      <c r="BI36" s="35" t="str">
        <f>DBCS(MID($BA36,COLUMNS($BB36:BI36),1))</f>
        <v/>
      </c>
      <c r="BJ36" s="35" t="str">
        <f>DBCS(MID($BA36,COLUMNS($BB36:BJ36),1))</f>
        <v/>
      </c>
      <c r="BK36" s="35" t="str">
        <f>DBCS(MID($BA36,COLUMNS($BB36:BK36),1))</f>
        <v/>
      </c>
      <c r="BL36" s="35" t="str">
        <f>DBCS(MID($BA36,COLUMNS($BB36:BL36),1))</f>
        <v/>
      </c>
      <c r="BM36" s="35" t="str">
        <f>DBCS(MID($BA36,COLUMNS($BB36:BM36),1))</f>
        <v/>
      </c>
      <c r="BN36" s="35" t="str">
        <f>DBCS(MID($BA36,COLUMNS($BB36:BN36),1))</f>
        <v/>
      </c>
      <c r="BO36" s="35" t="str">
        <f>DBCS(MID($BA36,COLUMNS($BB36:BO36),1))</f>
        <v/>
      </c>
      <c r="BP36" s="35" t="str">
        <f>DBCS(MID($BA36,COLUMNS($BB36:BP36),1))</f>
        <v/>
      </c>
      <c r="BQ36" s="35" t="str">
        <f>DBCS(MID($BA36,COLUMNS($BB36:BQ36),1))</f>
        <v/>
      </c>
      <c r="BR36" s="35" t="str">
        <f>DBCS(MID($BA36,COLUMNS($BB36:BR36),1))</f>
        <v/>
      </c>
      <c r="BS36" s="35" t="str">
        <f>DBCS(MID($BA36,COLUMNS($BB36:BS36),1))</f>
        <v/>
      </c>
      <c r="BT36" s="35" t="str">
        <f>DBCS(MID($BA36,COLUMNS($BB36:BT36),1))</f>
        <v/>
      </c>
      <c r="BU36" s="35" t="str">
        <f>DBCS(MID($BA36,COLUMNS($BB36:BU36),1))</f>
        <v/>
      </c>
      <c r="BV36" s="35" t="str">
        <f>DBCS(MID($BA36,COLUMNS($BB36:BV36),1))</f>
        <v/>
      </c>
      <c r="BW36" s="35" t="str">
        <f>DBCS(MID($BA36,COLUMNS($BB36:BW36),1))</f>
        <v/>
      </c>
      <c r="BX36" s="35" t="str">
        <f>DBCS(MID($BA36,COLUMNS($BB36:BX36),1))</f>
        <v/>
      </c>
      <c r="BY36" s="35" t="str">
        <f>DBCS(MID($BA36,COLUMNS($BB36:BY36),1))</f>
        <v/>
      </c>
      <c r="BZ36" s="35" t="str">
        <f>DBCS(MID($BA36,COLUMNS($BB36:BZ36),1))</f>
        <v/>
      </c>
      <c r="CA36" s="35" t="str">
        <f>DBCS(MID($BA36,COLUMNS($BB36:CA36),1))</f>
        <v/>
      </c>
      <c r="CB36" s="35" t="str">
        <f>DBCS(MID($BA36,COLUMNS($BB36:CB36),1))</f>
        <v/>
      </c>
      <c r="CC36" s="35" t="str">
        <f>DBCS(MID($BA36,COLUMNS($BB36:CC36),1))</f>
        <v/>
      </c>
      <c r="CD36" s="35" t="str">
        <f>DBCS(MID($BA36,COLUMNS($BB36:CD36),1))</f>
        <v/>
      </c>
      <c r="CE36" s="35" t="str">
        <f>DBCS(MID($BA36,COLUMNS($BB36:CE36),1))</f>
        <v/>
      </c>
      <c r="CF36" s="35" t="str">
        <f>DBCS(MID($BA36,COLUMNS($BB36:CF36),1))</f>
        <v/>
      </c>
      <c r="CG36" s="35" t="str">
        <f>DBCS(MID($BA36,COLUMNS($BB36:CG36),1))</f>
        <v/>
      </c>
      <c r="CH36" s="35" t="str">
        <f>DBCS(MID($BA36,COLUMNS($BB36:CH36),1))</f>
        <v/>
      </c>
      <c r="CI36" s="35" t="str">
        <f>DBCS(MID($BA36,COLUMNS($BB36:CI36),1))</f>
        <v/>
      </c>
      <c r="CJ36" s="35" t="str">
        <f>DBCS(MID($BA36,COLUMNS($BB36:CJ36),1))</f>
        <v/>
      </c>
      <c r="CK36" s="35" t="str">
        <f>DBCS(MID($BA36,COLUMNS($BB36:CK36),1))</f>
        <v/>
      </c>
      <c r="CL36" s="35" t="str">
        <f>DBCS(MID($BA36,COLUMNS($BB36:CL36),1))</f>
        <v/>
      </c>
      <c r="CM36" s="35" t="str">
        <f>DBCS(MID($BA36,COLUMNS($BB36:CM36),1))</f>
        <v/>
      </c>
      <c r="CN36" s="35" t="str">
        <f>DBCS(MID($BA36,COLUMNS($BB36:CN36),1))</f>
        <v/>
      </c>
      <c r="CO36" s="35" t="str">
        <f>DBCS(MID($BA36,COLUMNS($BB36:CO36),1))</f>
        <v/>
      </c>
    </row>
    <row r="37" spans="1:116" ht="16" customHeight="1" thickBot="1" x14ac:dyDescent="0.25">
      <c r="A37" s="46"/>
      <c r="B37" s="46"/>
      <c r="C37" s="466" t="s">
        <v>435</v>
      </c>
      <c r="D37" s="467"/>
      <c r="E37" s="468"/>
      <c r="F37" s="73" t="str">
        <f>BV36</f>
        <v/>
      </c>
      <c r="G37" s="74" t="str">
        <f t="shared" ref="G37:Y37" si="3">BW36</f>
        <v/>
      </c>
      <c r="H37" s="74" t="str">
        <f t="shared" si="3"/>
        <v/>
      </c>
      <c r="I37" s="74" t="str">
        <f t="shared" si="3"/>
        <v/>
      </c>
      <c r="J37" s="74" t="str">
        <f t="shared" si="3"/>
        <v/>
      </c>
      <c r="K37" s="74" t="str">
        <f t="shared" si="3"/>
        <v/>
      </c>
      <c r="L37" s="74" t="str">
        <f t="shared" si="3"/>
        <v/>
      </c>
      <c r="M37" s="74" t="str">
        <f t="shared" si="3"/>
        <v/>
      </c>
      <c r="N37" s="74" t="str">
        <f t="shared" si="3"/>
        <v/>
      </c>
      <c r="O37" s="74" t="str">
        <f t="shared" si="3"/>
        <v/>
      </c>
      <c r="P37" s="74" t="str">
        <f t="shared" si="3"/>
        <v/>
      </c>
      <c r="Q37" s="74" t="str">
        <f t="shared" si="3"/>
        <v/>
      </c>
      <c r="R37" s="74" t="str">
        <f t="shared" si="3"/>
        <v/>
      </c>
      <c r="S37" s="74" t="str">
        <f t="shared" si="3"/>
        <v/>
      </c>
      <c r="T37" s="74" t="str">
        <f t="shared" si="3"/>
        <v/>
      </c>
      <c r="U37" s="74" t="str">
        <f t="shared" si="3"/>
        <v/>
      </c>
      <c r="V37" s="74" t="str">
        <f t="shared" si="3"/>
        <v/>
      </c>
      <c r="W37" s="74" t="str">
        <f t="shared" si="3"/>
        <v/>
      </c>
      <c r="X37" s="74" t="str">
        <f t="shared" si="3"/>
        <v/>
      </c>
      <c r="Y37" s="75" t="str">
        <f t="shared" si="3"/>
        <v/>
      </c>
      <c r="Z37" s="46"/>
      <c r="AA37" s="46"/>
      <c r="AB37" s="46"/>
      <c r="AC37" s="46"/>
      <c r="AD37" s="76" t="s">
        <v>436</v>
      </c>
      <c r="AE37" s="46"/>
      <c r="AG37" s="36" t="s">
        <v>437</v>
      </c>
      <c r="AH37" s="442"/>
      <c r="AI37" s="443"/>
      <c r="AJ37" s="444"/>
      <c r="AK37" s="21" t="s">
        <v>190</v>
      </c>
      <c r="AL37" s="32"/>
      <c r="AM37" s="32"/>
      <c r="AN37" s="32"/>
      <c r="AO37" s="38" t="str">
        <f>LEFT(AH37)</f>
        <v/>
      </c>
      <c r="AP37" s="32"/>
      <c r="AQ37" s="32"/>
      <c r="AR37" s="32"/>
      <c r="AS37" s="32"/>
      <c r="AT37" s="32"/>
      <c r="AU37" s="32"/>
      <c r="AV37" s="32"/>
      <c r="AW37" s="32"/>
      <c r="AX37" s="32"/>
    </row>
    <row r="38" spans="1:116" ht="16" customHeight="1" x14ac:dyDescent="0.2">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H38" s="13"/>
      <c r="AI38" s="13"/>
      <c r="AJ38" s="13"/>
      <c r="AK38" s="13"/>
      <c r="AL38" s="13"/>
      <c r="AM38" s="13"/>
      <c r="AN38" s="13"/>
      <c r="AO38" s="13"/>
      <c r="AP38" s="13"/>
      <c r="AQ38" s="13"/>
      <c r="AR38" s="13"/>
      <c r="AS38" s="13"/>
      <c r="AT38" s="13"/>
      <c r="AU38" s="13"/>
      <c r="AV38" s="13"/>
      <c r="AW38" s="13"/>
      <c r="AX38" s="13"/>
    </row>
    <row r="39" spans="1:116" ht="16" customHeight="1" thickBot="1" x14ac:dyDescent="0.25">
      <c r="A39" s="46"/>
      <c r="B39" s="46"/>
      <c r="C39" s="46" t="s">
        <v>438</v>
      </c>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13" t="s">
        <v>438</v>
      </c>
      <c r="AH39" s="13"/>
      <c r="AI39" s="13"/>
      <c r="AJ39" s="13"/>
      <c r="AK39" s="14" t="str">
        <f>LEFT(AH40)</f>
        <v/>
      </c>
      <c r="AL39" s="14" t="str">
        <f>MID(AH40,2,1)</f>
        <v/>
      </c>
      <c r="AM39" s="13"/>
      <c r="AN39" s="14" t="str">
        <f>LEFT(AN40)</f>
        <v/>
      </c>
      <c r="AO39" s="14" t="str">
        <f>MID(AN40,2,1)</f>
        <v/>
      </c>
      <c r="AP39" s="13"/>
      <c r="AQ39" s="13"/>
      <c r="AR39" s="27" t="s">
        <v>439</v>
      </c>
      <c r="AS39" s="13"/>
      <c r="AT39" s="13"/>
      <c r="AU39" s="13"/>
      <c r="AV39" s="13"/>
      <c r="AW39" s="13"/>
      <c r="AX39" s="13"/>
    </row>
    <row r="40" spans="1:116" ht="16" customHeight="1" thickBot="1" x14ac:dyDescent="0.25">
      <c r="A40" s="68" t="s">
        <v>440</v>
      </c>
      <c r="B40" s="46"/>
      <c r="C40" s="469" t="s">
        <v>7</v>
      </c>
      <c r="D40" s="470"/>
      <c r="E40" s="470"/>
      <c r="F40" s="470"/>
      <c r="G40" s="471"/>
      <c r="H40" s="60" t="str">
        <f>AK39</f>
        <v/>
      </c>
      <c r="I40" s="62" t="str">
        <f>AL39</f>
        <v/>
      </c>
      <c r="J40" s="77"/>
      <c r="K40" s="77"/>
      <c r="L40" s="77"/>
      <c r="M40" s="77"/>
      <c r="N40" s="472" t="s">
        <v>10</v>
      </c>
      <c r="O40" s="473"/>
      <c r="P40" s="474"/>
      <c r="Q40" s="60" t="str">
        <f>AN39</f>
        <v/>
      </c>
      <c r="R40" s="62" t="str">
        <f>AO39</f>
        <v/>
      </c>
      <c r="S40" s="78" t="s">
        <v>441</v>
      </c>
      <c r="T40" s="60" t="str">
        <f>IF(LEFT($AR$40,1)="","",LEFT($AR$40,1))</f>
        <v/>
      </c>
      <c r="U40" s="61" t="str">
        <f>IF(MID($AR$40,2,1)="","",MID($AR$40,2,1))</f>
        <v/>
      </c>
      <c r="V40" s="61" t="str">
        <f>IF(MID($AR$40,3,1)="","",MID($AR$40,3,1))</f>
        <v/>
      </c>
      <c r="W40" s="61" t="str">
        <f>IF(MID($AR$40,4,1)="","",MID($AR$40,4,1))</f>
        <v/>
      </c>
      <c r="X40" s="61" t="str">
        <f>IF(MID($AR$40,5,1)="","",MID($AR$40,5,1))</f>
        <v/>
      </c>
      <c r="Y40" s="62" t="str">
        <f>IF(RIGHT(AR40)="","",RIGHT(AR40))</f>
        <v/>
      </c>
      <c r="Z40" s="78" t="s">
        <v>25</v>
      </c>
      <c r="AA40" s="79" t="str">
        <f>IF(AX40="","",AX40)</f>
        <v/>
      </c>
      <c r="AB40" s="46"/>
      <c r="AC40" s="46"/>
      <c r="AD40" s="46"/>
      <c r="AE40" s="46"/>
      <c r="AG40" s="29" t="s">
        <v>294</v>
      </c>
      <c r="AH40" s="442"/>
      <c r="AI40" s="443"/>
      <c r="AJ40" s="444"/>
      <c r="AK40" s="8"/>
      <c r="AL40" s="9" t="s">
        <v>442</v>
      </c>
      <c r="AM40" s="8"/>
      <c r="AN40" s="442"/>
      <c r="AO40" s="443"/>
      <c r="AP40" s="444"/>
      <c r="AQ40" s="10" t="s">
        <v>441</v>
      </c>
      <c r="AR40" s="463"/>
      <c r="AS40" s="464"/>
      <c r="AT40" s="464"/>
      <c r="AU40" s="464"/>
      <c r="AV40" s="465"/>
      <c r="AW40" s="10" t="s">
        <v>25</v>
      </c>
      <c r="AX40" s="1"/>
      <c r="AY40" s="39"/>
    </row>
    <row r="41" spans="1:116" ht="16" customHeight="1" thickBot="1" x14ac:dyDescent="0.25">
      <c r="A41" s="46"/>
      <c r="B41" s="46"/>
      <c r="C41" s="80"/>
      <c r="D41" s="457" t="s">
        <v>443</v>
      </c>
      <c r="E41" s="457"/>
      <c r="F41" s="457"/>
      <c r="G41" s="81"/>
      <c r="H41" s="82" t="str">
        <f>BB41</f>
        <v/>
      </c>
      <c r="I41" s="83" t="str">
        <f t="shared" ref="I41:AA41" si="4">BC41</f>
        <v/>
      </c>
      <c r="J41" s="83" t="str">
        <f t="shared" si="4"/>
        <v/>
      </c>
      <c r="K41" s="83" t="str">
        <f t="shared" si="4"/>
        <v/>
      </c>
      <c r="L41" s="83" t="str">
        <f t="shared" si="4"/>
        <v/>
      </c>
      <c r="M41" s="83" t="str">
        <f t="shared" si="4"/>
        <v/>
      </c>
      <c r="N41" s="83" t="str">
        <f t="shared" si="4"/>
        <v/>
      </c>
      <c r="O41" s="83" t="str">
        <f t="shared" si="4"/>
        <v/>
      </c>
      <c r="P41" s="83" t="str">
        <f t="shared" si="4"/>
        <v/>
      </c>
      <c r="Q41" s="83" t="str">
        <f t="shared" si="4"/>
        <v/>
      </c>
      <c r="R41" s="83" t="str">
        <f t="shared" si="4"/>
        <v/>
      </c>
      <c r="S41" s="83" t="str">
        <f t="shared" si="4"/>
        <v/>
      </c>
      <c r="T41" s="83" t="str">
        <f t="shared" si="4"/>
        <v/>
      </c>
      <c r="U41" s="83" t="str">
        <f t="shared" si="4"/>
        <v/>
      </c>
      <c r="V41" s="83" t="str">
        <f t="shared" si="4"/>
        <v/>
      </c>
      <c r="W41" s="83" t="str">
        <f t="shared" si="4"/>
        <v/>
      </c>
      <c r="X41" s="83" t="str">
        <f t="shared" si="4"/>
        <v/>
      </c>
      <c r="Y41" s="83" t="str">
        <f t="shared" si="4"/>
        <v/>
      </c>
      <c r="Z41" s="83" t="str">
        <f t="shared" si="4"/>
        <v/>
      </c>
      <c r="AA41" s="84" t="str">
        <f t="shared" si="4"/>
        <v/>
      </c>
      <c r="AB41" s="46"/>
      <c r="AC41" s="46"/>
      <c r="AD41" s="46"/>
      <c r="AE41" s="46"/>
      <c r="AG41" s="29" t="s">
        <v>443</v>
      </c>
      <c r="AH41" s="442"/>
      <c r="AI41" s="443"/>
      <c r="AJ41" s="443"/>
      <c r="AK41" s="443"/>
      <c r="AL41" s="443"/>
      <c r="AM41" s="443"/>
      <c r="AN41" s="443"/>
      <c r="AO41" s="443"/>
      <c r="AP41" s="443"/>
      <c r="AQ41" s="443"/>
      <c r="AR41" s="443"/>
      <c r="AS41" s="443"/>
      <c r="AT41" s="443"/>
      <c r="AU41" s="443"/>
      <c r="AV41" s="443"/>
      <c r="AW41" s="443"/>
      <c r="AX41" s="444"/>
      <c r="AY41" s="20" t="s">
        <v>193</v>
      </c>
      <c r="AZ41" s="35" t="str">
        <f>ASC(AH41)</f>
        <v/>
      </c>
      <c r="BA41" s="35" t="str">
        <f>SUBSTITUTE(SUBSTITUTE(SUBSTITUTE(SUBSTITUTE(SUBSTITUTE(SUBSTITUTE(SUBSTITUTE(SUBSTITUTE(SUBSTITUTE(SUBSTITUTE(SUBSTITUTE(SUBSTITUTE(SUBSTITUTE(SUBSTITUTE(SUBSTITUTE(SUBSTITUTE(SUBSTITUTE(SUBSTITUTE(SUBSTITUTE(SUBSTITUTE(SUBSTITUTE(SUBSTITUTE(SUBSTITUTE(SUBSTITUTE(SUBSTITUTE(AZ41,"が","か゛"),"ぎ","き゛"),"ぐ","く゛"),"げ","け゛"),"ご","こ゛"),"ざ","さ゛"),"じ","し゛"),"ず","す゛"),"ぜ","せ゛"),"ぞ","そ゛"),"だ","た゛"),"ぢ","ち゛"),"づ","つ゛"),"で","て゛"),"ど","と゛"),"ば","は゛"),"び","ひ゛"),"ぶ","ふ゛"),"べ","へ゛"),"ぼ","ほ゛"),"ぱ","は゜"),"ぴ","ひ゜"),"ぷ","ふ゜"),"ぺ","へ゜"),"ぽ","ほ゜")</f>
        <v/>
      </c>
      <c r="BB41" s="35" t="str">
        <f>DBCS(MID($BA41,COLUMNS($BB41:BB41),1))</f>
        <v/>
      </c>
      <c r="BC41" s="35" t="str">
        <f>DBCS(MID($BA41,COLUMNS($BB41:BC41),1))</f>
        <v/>
      </c>
      <c r="BD41" s="35" t="str">
        <f>DBCS(MID($BA41,COLUMNS($BB41:BD41),1))</f>
        <v/>
      </c>
      <c r="BE41" s="35" t="str">
        <f>DBCS(MID($BA41,COLUMNS($BB41:BE41),1))</f>
        <v/>
      </c>
      <c r="BF41" s="35" t="str">
        <f>DBCS(MID($BA41,COLUMNS($BB41:BF41),1))</f>
        <v/>
      </c>
      <c r="BG41" s="35" t="str">
        <f>DBCS(MID($BA41,COLUMNS($BB41:BG41),1))</f>
        <v/>
      </c>
      <c r="BH41" s="35" t="str">
        <f>DBCS(MID($BA41,COLUMNS($BB41:BH41),1))</f>
        <v/>
      </c>
      <c r="BI41" s="35" t="str">
        <f>DBCS(MID($BA41,COLUMNS($BB41:BI41),1))</f>
        <v/>
      </c>
      <c r="BJ41" s="35" t="str">
        <f>DBCS(MID($BA41,COLUMNS($BB41:BJ41),1))</f>
        <v/>
      </c>
      <c r="BK41" s="35" t="str">
        <f>DBCS(MID($BA41,COLUMNS($BB41:BK41),1))</f>
        <v/>
      </c>
      <c r="BL41" s="35" t="str">
        <f>DBCS(MID($BA41,COLUMNS($BB41:BL41),1))</f>
        <v/>
      </c>
      <c r="BM41" s="35" t="str">
        <f>DBCS(MID($BA41,COLUMNS($BB41:BM41),1))</f>
        <v/>
      </c>
      <c r="BN41" s="35" t="str">
        <f>DBCS(MID($BA41,COLUMNS($BB41:BN41),1))</f>
        <v/>
      </c>
      <c r="BO41" s="35" t="str">
        <f>DBCS(MID($BA41,COLUMNS($BB41:BO41),1))</f>
        <v/>
      </c>
      <c r="BP41" s="35" t="str">
        <f>DBCS(MID($BA41,COLUMNS($BB41:BP41),1))</f>
        <v/>
      </c>
      <c r="BQ41" s="35" t="str">
        <f>DBCS(MID($BA41,COLUMNS($BB41:BQ41),1))</f>
        <v/>
      </c>
      <c r="BR41" s="35" t="str">
        <f>DBCS(MID($BA41,COLUMNS($BB41:BR41),1))</f>
        <v/>
      </c>
      <c r="BS41" s="35" t="str">
        <f>DBCS(MID($BA41,COLUMNS($BB41:BS41),1))</f>
        <v/>
      </c>
      <c r="BT41" s="35" t="str">
        <f>DBCS(MID($BA41,COLUMNS($BB41:BT41),1))</f>
        <v/>
      </c>
      <c r="BU41" s="35" t="str">
        <f>DBCS(MID($BA41,COLUMNS($BB41:BU41),1))</f>
        <v/>
      </c>
      <c r="BV41" s="35" t="str">
        <f>DBCS(MID($BA41,COLUMNS($BB41:BV41),1))</f>
        <v/>
      </c>
      <c r="BW41" s="35" t="str">
        <f>DBCS(MID($BA41,COLUMNS($BB41:BW41),1))</f>
        <v/>
      </c>
      <c r="BX41" s="35" t="str">
        <f>DBCS(MID($BA41,COLUMNS($BB41:BX41),1))</f>
        <v/>
      </c>
      <c r="BY41" s="35" t="str">
        <f>DBCS(MID($BA41,COLUMNS($BB41:BY41),1))</f>
        <v/>
      </c>
      <c r="BZ41" s="35" t="str">
        <f>DBCS(MID($BA41,COLUMNS($BB41:BZ41),1))</f>
        <v/>
      </c>
      <c r="CA41" s="35" t="str">
        <f>DBCS(MID($BA41,COLUMNS($BB41:CA41),1))</f>
        <v/>
      </c>
      <c r="CB41" s="35" t="str">
        <f>DBCS(MID($BA41,COLUMNS($BB41:CB41),1))</f>
        <v/>
      </c>
      <c r="CC41" s="35" t="str">
        <f>DBCS(MID($BA41,COLUMNS($BB41:CC41),1))</f>
        <v/>
      </c>
      <c r="CD41" s="35" t="str">
        <f>DBCS(MID($BA41,COLUMNS($BB41:CD41),1))</f>
        <v/>
      </c>
      <c r="CE41" s="35" t="str">
        <f>DBCS(MID($BA41,COLUMNS($BB41:CE41),1))</f>
        <v/>
      </c>
      <c r="CF41" s="35" t="str">
        <f>DBCS(MID($BA41,COLUMNS($BB41:CF41),1))</f>
        <v/>
      </c>
      <c r="CG41" s="35" t="str">
        <f>DBCS(MID($BA41,COLUMNS($BB41:CG41),1))</f>
        <v/>
      </c>
      <c r="CH41" s="35" t="str">
        <f>DBCS(MID($BA41,COLUMNS($BB41:CH41),1))</f>
        <v/>
      </c>
      <c r="CI41" s="35" t="str">
        <f>DBCS(MID($BA41,COLUMNS($BB41:CI41),1))</f>
        <v/>
      </c>
      <c r="CJ41" s="35" t="str">
        <f>DBCS(MID($BA41,COLUMNS($BB41:CJ41),1))</f>
        <v/>
      </c>
      <c r="CK41" s="35" t="str">
        <f>DBCS(MID($BA41,COLUMNS($BB41:CK41),1))</f>
        <v/>
      </c>
      <c r="CL41" s="35" t="str">
        <f>DBCS(MID($BA41,COLUMNS($BB41:CL41),1))</f>
        <v/>
      </c>
      <c r="CM41" s="35" t="str">
        <f>DBCS(MID($BA41,COLUMNS($BB41:CM41),1))</f>
        <v/>
      </c>
      <c r="CN41" s="35" t="str">
        <f>DBCS(MID($BA41,COLUMNS($BB41:CN41),1))</f>
        <v/>
      </c>
      <c r="CO41" s="35" t="str">
        <f>DBCS(MID($BA41,COLUMNS($BB41:CO41),1))</f>
        <v/>
      </c>
    </row>
    <row r="42" spans="1:116" ht="16" customHeight="1" thickBot="1" x14ac:dyDescent="0.25">
      <c r="A42" s="46"/>
      <c r="B42" s="46"/>
      <c r="C42" s="80"/>
      <c r="D42" s="457" t="s">
        <v>3</v>
      </c>
      <c r="E42" s="457"/>
      <c r="F42" s="457"/>
      <c r="G42" s="81"/>
      <c r="H42" s="60" t="str">
        <f>LEFT(AH42)</f>
        <v/>
      </c>
      <c r="I42" s="61" t="str">
        <f>MID($AH42,2,1)</f>
        <v/>
      </c>
      <c r="J42" s="61" t="str">
        <f>MID($AH42,3,1)</f>
        <v/>
      </c>
      <c r="K42" s="61" t="str">
        <f>MID($AH42,4,1)</f>
        <v/>
      </c>
      <c r="L42" s="61" t="str">
        <f>MID($AH42,5,1)</f>
        <v/>
      </c>
      <c r="M42" s="61" t="str">
        <f>MID($AH42,6,1)</f>
        <v/>
      </c>
      <c r="N42" s="61" t="str">
        <f>MID($AH42,7,1)</f>
        <v/>
      </c>
      <c r="O42" s="61" t="str">
        <f>MID($AH42,8,1)</f>
        <v/>
      </c>
      <c r="P42" s="61" t="str">
        <f>MID($AH42,9,1)</f>
        <v/>
      </c>
      <c r="Q42" s="61" t="str">
        <f>MID($AH42,10,1)</f>
        <v/>
      </c>
      <c r="R42" s="61" t="str">
        <f>MID($AH42,11,1)</f>
        <v/>
      </c>
      <c r="S42" s="61" t="str">
        <f>MID($AH42,12,1)</f>
        <v/>
      </c>
      <c r="T42" s="61" t="str">
        <f>MID($AH42,13,1)</f>
        <v/>
      </c>
      <c r="U42" s="61" t="str">
        <f>MID($AH42,14,1)</f>
        <v/>
      </c>
      <c r="V42" s="61" t="str">
        <f>MID($AH42,15,1)</f>
        <v/>
      </c>
      <c r="W42" s="61" t="str">
        <f>MID($AH42,16,1)</f>
        <v/>
      </c>
      <c r="X42" s="61" t="str">
        <f>MID($AH42,17,1)</f>
        <v/>
      </c>
      <c r="Y42" s="61" t="str">
        <f>MID($AH42,18,1)</f>
        <v/>
      </c>
      <c r="Z42" s="61" t="str">
        <f>MID($AH42,19,1)</f>
        <v/>
      </c>
      <c r="AA42" s="62" t="str">
        <f>MID($AH42,20,1)</f>
        <v/>
      </c>
      <c r="AB42" s="46"/>
      <c r="AC42" s="451" t="s">
        <v>9</v>
      </c>
      <c r="AD42" s="451"/>
      <c r="AE42" s="451"/>
      <c r="AG42" s="29" t="s">
        <v>3</v>
      </c>
      <c r="AH42" s="442"/>
      <c r="AI42" s="443"/>
      <c r="AJ42" s="443"/>
      <c r="AK42" s="443"/>
      <c r="AL42" s="443"/>
      <c r="AM42" s="443"/>
      <c r="AN42" s="443"/>
      <c r="AO42" s="443"/>
      <c r="AP42" s="443"/>
      <c r="AQ42" s="443"/>
      <c r="AR42" s="443"/>
      <c r="AS42" s="443"/>
      <c r="AT42" s="443"/>
      <c r="AU42" s="443"/>
      <c r="AV42" s="443"/>
      <c r="AW42" s="443"/>
      <c r="AX42" s="444"/>
      <c r="AY42" s="20" t="s">
        <v>193</v>
      </c>
    </row>
    <row r="43" spans="1:116" ht="16" customHeight="1" thickBot="1" x14ac:dyDescent="0.25">
      <c r="A43" s="46"/>
      <c r="B43" s="46"/>
      <c r="C43" s="80"/>
      <c r="D43" s="457" t="s">
        <v>8</v>
      </c>
      <c r="E43" s="457"/>
      <c r="F43" s="457"/>
      <c r="G43" s="81"/>
      <c r="H43" s="67" t="str">
        <f>AG44</f>
        <v/>
      </c>
      <c r="I43" s="78" t="s">
        <v>444</v>
      </c>
      <c r="J43" s="60" t="str">
        <f>LEFT(AK43,1)</f>
        <v/>
      </c>
      <c r="K43" s="62" t="str">
        <f>RIGHT(AK43,1)</f>
        <v/>
      </c>
      <c r="L43" s="78" t="s">
        <v>445</v>
      </c>
      <c r="M43" s="60" t="str">
        <f>LEFT(AM43,1)</f>
        <v/>
      </c>
      <c r="N43" s="62" t="str">
        <f>RIGHT(AM43,1)</f>
        <v/>
      </c>
      <c r="O43" s="78" t="s">
        <v>11</v>
      </c>
      <c r="P43" s="60" t="str">
        <f>LEFT(AO43,1)</f>
        <v/>
      </c>
      <c r="Q43" s="62" t="str">
        <f>RIGHT(AO43,1)</f>
        <v/>
      </c>
      <c r="R43" s="78" t="s">
        <v>12</v>
      </c>
      <c r="S43" s="78"/>
      <c r="T43" s="78"/>
      <c r="U43" s="78"/>
      <c r="V43" s="78"/>
      <c r="W43" s="78"/>
      <c r="X43" s="78"/>
      <c r="Y43" s="78"/>
      <c r="Z43" s="78"/>
      <c r="AA43" s="78"/>
      <c r="AB43" s="46"/>
      <c r="AC43" s="46"/>
      <c r="AD43" s="76" t="s">
        <v>446</v>
      </c>
      <c r="AE43" s="46"/>
      <c r="AG43" s="29" t="s">
        <v>8</v>
      </c>
      <c r="AH43" s="458"/>
      <c r="AI43" s="459"/>
      <c r="AJ43" s="10" t="s">
        <v>447</v>
      </c>
      <c r="AK43" s="5"/>
      <c r="AL43" s="8" t="s">
        <v>33</v>
      </c>
      <c r="AM43" s="5"/>
      <c r="AN43" s="8" t="s">
        <v>11</v>
      </c>
      <c r="AO43" s="5"/>
      <c r="AP43" s="8" t="s">
        <v>12</v>
      </c>
      <c r="AQ43" s="8"/>
      <c r="AR43" s="8"/>
      <c r="AS43" s="8"/>
      <c r="AT43" s="8"/>
      <c r="AU43" s="8"/>
      <c r="AV43" s="8"/>
      <c r="AW43" s="8"/>
      <c r="AX43" s="8"/>
    </row>
    <row r="44" spans="1:116" ht="16" customHeight="1" x14ac:dyDescent="0.2">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G44" s="14" t="str">
        <f>LEFT(AH43)</f>
        <v/>
      </c>
      <c r="AH44" s="21" t="s">
        <v>190</v>
      </c>
      <c r="AL44" s="27" t="s">
        <v>295</v>
      </c>
    </row>
    <row r="45" spans="1:116" ht="16" customHeight="1" x14ac:dyDescent="0.2">
      <c r="A45" s="46"/>
      <c r="B45" s="46"/>
      <c r="C45" s="46" t="s">
        <v>448</v>
      </c>
      <c r="D45" s="46"/>
      <c r="E45" s="46"/>
      <c r="F45" s="46"/>
      <c r="G45" s="46"/>
      <c r="H45" s="46"/>
      <c r="I45" s="46"/>
      <c r="J45" s="46"/>
      <c r="K45" s="46"/>
      <c r="L45" s="46"/>
      <c r="M45" s="46" t="s">
        <v>449</v>
      </c>
      <c r="N45" s="46"/>
      <c r="O45" s="46"/>
      <c r="P45" s="46"/>
      <c r="Q45" s="46"/>
      <c r="R45" s="46"/>
      <c r="S45" s="46"/>
      <c r="T45" s="46"/>
      <c r="U45" s="46"/>
      <c r="V45" s="46"/>
      <c r="W45" s="46"/>
      <c r="X45" s="46"/>
      <c r="Y45" s="46"/>
      <c r="Z45" s="46"/>
      <c r="AA45" s="46"/>
      <c r="AB45" s="46"/>
      <c r="AC45" s="46"/>
      <c r="AD45" s="46"/>
      <c r="AE45" s="46"/>
    </row>
    <row r="46" spans="1:116" ht="16" customHeight="1" thickBot="1" x14ac:dyDescent="0.25">
      <c r="A46" s="46"/>
      <c r="B46" s="46"/>
      <c r="C46" s="46"/>
      <c r="D46" s="46" t="s">
        <v>450</v>
      </c>
      <c r="E46" s="46"/>
      <c r="F46" s="46"/>
      <c r="G46" s="46"/>
      <c r="H46" s="46"/>
      <c r="I46" s="46"/>
      <c r="J46" s="46"/>
      <c r="K46" s="46"/>
      <c r="L46" s="46"/>
      <c r="M46" s="46"/>
      <c r="N46" s="46" t="s">
        <v>451</v>
      </c>
      <c r="O46" s="46"/>
      <c r="P46" s="46"/>
      <c r="Q46" s="46"/>
      <c r="R46" s="46"/>
      <c r="S46" s="46"/>
      <c r="T46" s="46"/>
      <c r="U46" s="46"/>
      <c r="V46" s="46"/>
      <c r="W46" s="46"/>
      <c r="X46" s="46"/>
      <c r="Y46" s="46"/>
      <c r="Z46" s="46"/>
      <c r="AA46" s="46"/>
      <c r="AB46" s="46"/>
      <c r="AC46" s="46"/>
      <c r="AD46" s="46"/>
      <c r="AE46" s="46"/>
      <c r="AF46" s="13" t="s">
        <v>452</v>
      </c>
      <c r="AL46" s="13" t="s">
        <v>453</v>
      </c>
      <c r="AM46" s="13"/>
      <c r="AN46" s="40"/>
      <c r="AO46" s="40"/>
      <c r="AP46" s="40"/>
      <c r="AQ46" s="40"/>
      <c r="AR46" s="40"/>
      <c r="AS46" s="40"/>
      <c r="AT46" s="40"/>
    </row>
    <row r="47" spans="1:116" ht="16" customHeight="1" thickBot="1" x14ac:dyDescent="0.25">
      <c r="A47" s="68" t="s">
        <v>454</v>
      </c>
      <c r="B47" s="46"/>
      <c r="C47" s="460" t="s">
        <v>287</v>
      </c>
      <c r="D47" s="60" t="str">
        <f>LEFT(AH47)</f>
        <v/>
      </c>
      <c r="E47" s="62" t="str">
        <f>MID(AH47,2,1)</f>
        <v/>
      </c>
      <c r="F47" s="449" t="str">
        <f>MID(AH47,4,13)</f>
        <v/>
      </c>
      <c r="G47" s="450"/>
      <c r="H47" s="450"/>
      <c r="I47" s="450"/>
      <c r="J47" s="450"/>
      <c r="K47" s="450"/>
      <c r="L47" s="456"/>
      <c r="M47" s="460" t="s">
        <v>286</v>
      </c>
      <c r="N47" s="60" t="str">
        <f>LEFT(AH53)</f>
        <v/>
      </c>
      <c r="O47" s="62" t="str">
        <f>MID(AH53,2,1)</f>
        <v/>
      </c>
      <c r="P47" s="449" t="str">
        <f>IF(AL53="","",AL53)</f>
        <v/>
      </c>
      <c r="Q47" s="450"/>
      <c r="R47" s="450"/>
      <c r="S47" s="450"/>
      <c r="T47" s="450"/>
      <c r="U47" s="450"/>
      <c r="V47" s="85"/>
      <c r="W47" s="86" t="s">
        <v>455</v>
      </c>
      <c r="X47" s="448" t="str">
        <f>IF(AV53="","　　　　年　　月　　日",AV53)</f>
        <v>　　　　年　　月　　日</v>
      </c>
      <c r="Y47" s="448"/>
      <c r="Z47" s="448"/>
      <c r="AA47" s="448"/>
      <c r="AB47" s="87" t="s">
        <v>456</v>
      </c>
      <c r="AC47" s="46"/>
      <c r="AD47" s="46"/>
      <c r="AE47" s="46"/>
      <c r="AG47" s="29" t="s">
        <v>457</v>
      </c>
      <c r="AH47" s="442"/>
      <c r="AI47" s="443"/>
      <c r="AJ47" s="443"/>
      <c r="AK47" s="444"/>
      <c r="AM47" s="452"/>
      <c r="AN47" s="453"/>
      <c r="AO47" s="453"/>
      <c r="AP47" s="454"/>
      <c r="AQ47" s="455" t="s">
        <v>458</v>
      </c>
      <c r="AR47" s="455"/>
      <c r="AS47" s="455"/>
      <c r="AT47" s="455"/>
    </row>
    <row r="48" spans="1:116" ht="16" customHeight="1" thickBot="1" x14ac:dyDescent="0.25">
      <c r="A48" s="46"/>
      <c r="B48" s="46"/>
      <c r="C48" s="461"/>
      <c r="D48" s="60" t="str">
        <f t="shared" ref="D48:D49" si="5">LEFT(AH48)</f>
        <v/>
      </c>
      <c r="E48" s="62" t="str">
        <f t="shared" ref="E48:E49" si="6">MID(AH48,2,1)</f>
        <v/>
      </c>
      <c r="F48" s="449" t="str">
        <f t="shared" ref="F48:F49" si="7">MID(AH48,4,13)</f>
        <v/>
      </c>
      <c r="G48" s="450"/>
      <c r="H48" s="450"/>
      <c r="I48" s="450"/>
      <c r="J48" s="450"/>
      <c r="K48" s="450"/>
      <c r="L48" s="456"/>
      <c r="M48" s="461"/>
      <c r="N48" s="60" t="str">
        <f t="shared" ref="N48:N51" si="8">LEFT(AH54)</f>
        <v/>
      </c>
      <c r="O48" s="62" t="str">
        <f t="shared" ref="O48:O51" si="9">MID(AH54,2,1)</f>
        <v/>
      </c>
      <c r="P48" s="449" t="str">
        <f>IF(AL54="","",AL54)</f>
        <v/>
      </c>
      <c r="Q48" s="450"/>
      <c r="R48" s="450"/>
      <c r="S48" s="450"/>
      <c r="T48" s="450"/>
      <c r="U48" s="450"/>
      <c r="V48" s="85"/>
      <c r="W48" s="86" t="s">
        <v>459</v>
      </c>
      <c r="X48" s="448" t="str">
        <f t="shared" ref="X48:X51" si="10">IF(AV54="","　　　　年　　月　　日",AV54)</f>
        <v>　　　　年　　月　　日</v>
      </c>
      <c r="Y48" s="448"/>
      <c r="Z48" s="448"/>
      <c r="AA48" s="448"/>
      <c r="AB48" s="87" t="s">
        <v>460</v>
      </c>
      <c r="AC48" s="46"/>
      <c r="AD48" s="46"/>
      <c r="AE48" s="46"/>
      <c r="AG48" s="29" t="s">
        <v>461</v>
      </c>
      <c r="AH48" s="442"/>
      <c r="AI48" s="443"/>
      <c r="AJ48" s="443"/>
      <c r="AK48" s="444"/>
      <c r="AM48" s="41" t="s">
        <v>193</v>
      </c>
      <c r="AN48" s="40"/>
      <c r="AO48" s="40"/>
      <c r="AP48" s="40"/>
      <c r="AQ48" s="40"/>
      <c r="AR48" s="40"/>
      <c r="AS48" s="40"/>
      <c r="AT48" s="40"/>
    </row>
    <row r="49" spans="1:52" ht="16" customHeight="1" thickBot="1" x14ac:dyDescent="0.25">
      <c r="A49" s="46"/>
      <c r="B49" s="46"/>
      <c r="C49" s="462"/>
      <c r="D49" s="60" t="str">
        <f t="shared" si="5"/>
        <v/>
      </c>
      <c r="E49" s="62" t="str">
        <f t="shared" si="6"/>
        <v/>
      </c>
      <c r="F49" s="449" t="str">
        <f t="shared" si="7"/>
        <v/>
      </c>
      <c r="G49" s="450"/>
      <c r="H49" s="450"/>
      <c r="I49" s="450"/>
      <c r="J49" s="450"/>
      <c r="K49" s="450"/>
      <c r="L49" s="456"/>
      <c r="M49" s="461"/>
      <c r="N49" s="60" t="str">
        <f t="shared" si="8"/>
        <v/>
      </c>
      <c r="O49" s="62" t="str">
        <f t="shared" si="9"/>
        <v/>
      </c>
      <c r="P49" s="449" t="str">
        <f>IF(AL55="","",AL55)</f>
        <v/>
      </c>
      <c r="Q49" s="450"/>
      <c r="R49" s="450"/>
      <c r="S49" s="450"/>
      <c r="T49" s="450"/>
      <c r="U49" s="450"/>
      <c r="V49" s="85"/>
      <c r="W49" s="86" t="s">
        <v>459</v>
      </c>
      <c r="X49" s="448" t="str">
        <f t="shared" si="10"/>
        <v>　　　　年　　月　　日</v>
      </c>
      <c r="Y49" s="448"/>
      <c r="Z49" s="448"/>
      <c r="AA49" s="448"/>
      <c r="AB49" s="87" t="s">
        <v>460</v>
      </c>
      <c r="AC49" s="46"/>
      <c r="AD49" s="46"/>
      <c r="AE49" s="46"/>
      <c r="AG49" s="29" t="s">
        <v>462</v>
      </c>
      <c r="AH49" s="442"/>
      <c r="AI49" s="443"/>
      <c r="AJ49" s="443"/>
      <c r="AK49" s="444"/>
      <c r="AM49" s="42"/>
      <c r="AN49" s="42"/>
      <c r="AO49" s="42"/>
      <c r="AP49" s="42"/>
      <c r="AQ49" s="40"/>
      <c r="AR49" s="40"/>
      <c r="AS49" s="40"/>
      <c r="AT49" s="40"/>
    </row>
    <row r="50" spans="1:52" ht="16" customHeight="1" thickBot="1" x14ac:dyDescent="0.25">
      <c r="A50" s="46"/>
      <c r="B50" s="46"/>
      <c r="C50" s="46"/>
      <c r="D50" s="46"/>
      <c r="E50" s="46"/>
      <c r="F50" s="46"/>
      <c r="G50" s="46"/>
      <c r="H50" s="46"/>
      <c r="I50" s="46"/>
      <c r="J50" s="46"/>
      <c r="K50" s="46"/>
      <c r="L50" s="46"/>
      <c r="M50" s="461"/>
      <c r="N50" s="60" t="str">
        <f t="shared" si="8"/>
        <v/>
      </c>
      <c r="O50" s="62" t="str">
        <f t="shared" si="9"/>
        <v/>
      </c>
      <c r="P50" s="449" t="str">
        <f>IF(AL56="","",AL56)</f>
        <v/>
      </c>
      <c r="Q50" s="450"/>
      <c r="R50" s="450"/>
      <c r="S50" s="450"/>
      <c r="T50" s="450"/>
      <c r="U50" s="450"/>
      <c r="V50" s="85"/>
      <c r="W50" s="86" t="s">
        <v>459</v>
      </c>
      <c r="X50" s="448" t="str">
        <f t="shared" si="10"/>
        <v>　　　　年　　月　　日</v>
      </c>
      <c r="Y50" s="448"/>
      <c r="Z50" s="448"/>
      <c r="AA50" s="448"/>
      <c r="AB50" s="87" t="s">
        <v>460</v>
      </c>
      <c r="AC50" s="451" t="s">
        <v>9</v>
      </c>
      <c r="AD50" s="451"/>
      <c r="AE50" s="451"/>
      <c r="AH50" s="21" t="s">
        <v>190</v>
      </c>
      <c r="AM50" s="43"/>
      <c r="AN50" s="40"/>
      <c r="AO50" s="40"/>
      <c r="AP50" s="40"/>
      <c r="AQ50" s="40"/>
      <c r="AR50" s="40"/>
      <c r="AS50" s="40"/>
      <c r="AT50" s="40"/>
    </row>
    <row r="51" spans="1:52" ht="16" customHeight="1" thickBot="1" x14ac:dyDescent="0.25">
      <c r="A51" s="46"/>
      <c r="B51" s="46"/>
      <c r="C51" s="46" t="s">
        <v>464</v>
      </c>
      <c r="D51" s="46" t="s">
        <v>465</v>
      </c>
      <c r="E51" s="46"/>
      <c r="F51" s="46"/>
      <c r="G51" s="46"/>
      <c r="H51" s="46"/>
      <c r="I51" s="46"/>
      <c r="J51" s="46"/>
      <c r="K51" s="46"/>
      <c r="L51" s="46"/>
      <c r="M51" s="462"/>
      <c r="N51" s="60" t="str">
        <f t="shared" si="8"/>
        <v/>
      </c>
      <c r="O51" s="62" t="str">
        <f t="shared" si="9"/>
        <v/>
      </c>
      <c r="P51" s="449" t="str">
        <f>IF(AL57="","",AL57)</f>
        <v/>
      </c>
      <c r="Q51" s="450"/>
      <c r="R51" s="450"/>
      <c r="S51" s="450"/>
      <c r="T51" s="450"/>
      <c r="U51" s="450"/>
      <c r="V51" s="85"/>
      <c r="W51" s="86" t="s">
        <v>459</v>
      </c>
      <c r="X51" s="448" t="str">
        <f t="shared" si="10"/>
        <v>　　　　年　　月　　日</v>
      </c>
      <c r="Y51" s="448"/>
      <c r="Z51" s="448"/>
      <c r="AA51" s="448"/>
      <c r="AB51" s="87" t="s">
        <v>460</v>
      </c>
      <c r="AC51" s="46"/>
      <c r="AD51" s="76" t="s">
        <v>436</v>
      </c>
      <c r="AE51" s="46"/>
      <c r="AM51" s="43"/>
      <c r="AN51" s="40"/>
      <c r="AO51" s="40"/>
      <c r="AP51" s="40"/>
      <c r="AQ51" s="40"/>
      <c r="AR51" s="40"/>
      <c r="AS51" s="40"/>
      <c r="AT51" s="40"/>
    </row>
    <row r="52" spans="1:52" ht="16" customHeight="1" thickBot="1" x14ac:dyDescent="0.25">
      <c r="A52" s="46"/>
      <c r="B52" s="46"/>
      <c r="C52" s="60" t="str">
        <f>IF(AM47&gt;=100000000,LEFT(AM47),"")</f>
        <v/>
      </c>
      <c r="D52" s="61" t="str">
        <f>IF(AM47&gt;=100000000,MID(AM47,2,1),IF(AM47&gt;=10000000,LEFT(AM47,1),""))</f>
        <v/>
      </c>
      <c r="E52" s="88" t="str">
        <f>IF(AM47&gt;=100000000,MID(AM47,3,1),IF(AM47&gt;=10000000,MID(AM47,2,1),IF(AM47&gt;=1000000,LEFT(AM47),"")))</f>
        <v/>
      </c>
      <c r="F52" s="89" t="str">
        <f>IF(AM47&gt;=100000000,MID(AM47,4,1),IF(AM47&gt;=10000000,MID(AM47,3,1),IF(AM47&gt;=1000000,MID(AM47,2,1),IF(AM47&gt;=100000,LEFT(AM47),""))))</f>
        <v/>
      </c>
      <c r="G52" s="61" t="str">
        <f>IF(AM47&gt;=100000000,MID(AM47,5,1),IF(AM47&gt;=10000000,MID(AM47,4,1),IF(AM47&gt;=1000000,MID(AM47,3,1),IF(AM47&gt;=100000,MID(AM47,2,1),IF(AM47&gt;=10000,LEFT(AM47),"")))))</f>
        <v/>
      </c>
      <c r="H52" s="88" t="str">
        <f>IF(AM47&gt;=100000000,MID(AM47,6,1),IF(AM47&gt;=10000000,MID(AM47,5,1),IF(AM47&gt;=1000000,MID(AM47,4,1),IF(AM47&gt;=100000,MID(AM47,3,1),IF(AM47&gt;=10000,MID(AM47,2,1),IF(AM47&gt;=1000,LEFT(AM47),""))))))</f>
        <v/>
      </c>
      <c r="I52" s="89" t="str">
        <f>IF(AM47&gt;=100000000,MID(AM47,7,1),IF(AM47&gt;=10000000,MID(AM47,6,1),IF(AM47&gt;=1000000,MID(AM47,5,1),IF(AM47&gt;=100000,MID(AM47,4,1),IF(AM47&gt;=10000,MID(AM47,3,1),IF(AM47&gt;=1000,MID(AM47,2,1),IF(AM47&gt;=100,LEFT(AM47),"")))))))</f>
        <v/>
      </c>
      <c r="J52" s="61" t="str">
        <f>IF(AM47&gt;=100000000,MID(AM47,8,1),IF(AM47&gt;=10000000,MID(AM47,7,1),IF(AM47&gt;=1000000,MID(AM47,6,1),IF(AM47&gt;=100000,MID(AM47,5,1),IF(AM47&gt;=10000,MID(AM47,4,1),IF(AM47&gt;=1000,MID(AM47,3,1),IF(AM47&gt;=100,MID(AM47,2,1),IF(AM47&gt;=10,LEFT(AM47),""))))))))</f>
        <v/>
      </c>
      <c r="K52" s="62" t="str">
        <f>IF(AM47="","",RIGHT(AM47))</f>
        <v/>
      </c>
      <c r="L52" s="46"/>
      <c r="M52" s="90"/>
      <c r="N52" s="77"/>
      <c r="O52" s="77"/>
      <c r="P52" s="91"/>
      <c r="Q52" s="91"/>
      <c r="R52" s="91"/>
      <c r="S52" s="91"/>
      <c r="T52" s="91"/>
      <c r="U52" s="91"/>
      <c r="V52" s="91"/>
      <c r="W52" s="91"/>
      <c r="X52" s="91"/>
      <c r="Y52" s="91"/>
      <c r="Z52" s="91"/>
      <c r="AA52" s="91"/>
      <c r="AB52" s="91"/>
      <c r="AC52" s="46"/>
      <c r="AD52" s="92"/>
      <c r="AE52" s="46"/>
      <c r="AF52" s="13" t="s">
        <v>466</v>
      </c>
      <c r="AG52" s="12"/>
      <c r="AM52" s="40"/>
      <c r="AN52" s="40"/>
      <c r="AO52" s="40"/>
      <c r="AP52" s="40"/>
      <c r="AQ52" s="44"/>
      <c r="AR52" s="40"/>
      <c r="AS52" s="40"/>
      <c r="AT52" s="40"/>
    </row>
    <row r="53" spans="1:52" ht="16" customHeight="1" thickBot="1" x14ac:dyDescent="0.25">
      <c r="A53" s="46"/>
      <c r="B53" s="46"/>
      <c r="C53" s="77"/>
      <c r="D53" s="77"/>
      <c r="E53" s="77"/>
      <c r="F53" s="77"/>
      <c r="G53" s="77"/>
      <c r="H53" s="77"/>
      <c r="I53" s="77"/>
      <c r="J53" s="77"/>
      <c r="K53" s="77"/>
      <c r="L53" s="46"/>
      <c r="M53" s="90"/>
      <c r="N53" s="77"/>
      <c r="O53" s="77"/>
      <c r="P53" s="91"/>
      <c r="Q53" s="91"/>
      <c r="R53" s="91"/>
      <c r="S53" s="91"/>
      <c r="T53" s="91"/>
      <c r="U53" s="91"/>
      <c r="V53" s="91"/>
      <c r="W53" s="91"/>
      <c r="X53" s="91"/>
      <c r="Y53" s="91"/>
      <c r="Z53" s="91"/>
      <c r="AA53" s="91"/>
      <c r="AB53" s="91"/>
      <c r="AC53" s="46"/>
      <c r="AD53" s="92"/>
      <c r="AE53" s="46"/>
      <c r="AF53" s="29"/>
      <c r="AG53" s="29" t="s">
        <v>467</v>
      </c>
      <c r="AH53" s="442"/>
      <c r="AI53" s="443"/>
      <c r="AJ53" s="443"/>
      <c r="AK53" s="444"/>
      <c r="AL53" s="442"/>
      <c r="AM53" s="443"/>
      <c r="AN53" s="443"/>
      <c r="AO53" s="443"/>
      <c r="AP53" s="443"/>
      <c r="AQ53" s="443"/>
      <c r="AR53" s="443"/>
      <c r="AS53" s="444"/>
      <c r="AT53" s="9"/>
      <c r="AU53" s="11" t="s">
        <v>468</v>
      </c>
      <c r="AV53" s="445"/>
      <c r="AW53" s="446"/>
      <c r="AX53" s="447"/>
      <c r="AZ53" s="31" t="s">
        <v>4721</v>
      </c>
    </row>
    <row r="54" spans="1:52" ht="16" customHeight="1" thickBot="1" x14ac:dyDescent="0.25">
      <c r="A54" s="45"/>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29"/>
      <c r="AG54" s="29" t="s">
        <v>469</v>
      </c>
      <c r="AH54" s="442"/>
      <c r="AI54" s="443"/>
      <c r="AJ54" s="443"/>
      <c r="AK54" s="444"/>
      <c r="AL54" s="442"/>
      <c r="AM54" s="443"/>
      <c r="AN54" s="443"/>
      <c r="AO54" s="443"/>
      <c r="AP54" s="443"/>
      <c r="AQ54" s="443"/>
      <c r="AR54" s="443"/>
      <c r="AS54" s="444"/>
      <c r="AT54" s="6"/>
      <c r="AU54" s="11" t="s">
        <v>470</v>
      </c>
      <c r="AV54" s="445"/>
      <c r="AW54" s="446"/>
      <c r="AX54" s="447"/>
      <c r="AZ54" s="31" t="s">
        <v>4720</v>
      </c>
    </row>
    <row r="55" spans="1:52" ht="16" customHeight="1" thickBot="1" x14ac:dyDescent="0.25">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29"/>
      <c r="AG55" s="29" t="s">
        <v>473</v>
      </c>
      <c r="AH55" s="442"/>
      <c r="AI55" s="443"/>
      <c r="AJ55" s="443"/>
      <c r="AK55" s="444"/>
      <c r="AL55" s="442"/>
      <c r="AM55" s="443"/>
      <c r="AN55" s="443"/>
      <c r="AO55" s="443"/>
      <c r="AP55" s="443"/>
      <c r="AQ55" s="443"/>
      <c r="AR55" s="443"/>
      <c r="AS55" s="444"/>
      <c r="AT55" s="6"/>
      <c r="AU55" s="11" t="s">
        <v>474</v>
      </c>
      <c r="AV55" s="445"/>
      <c r="AW55" s="446"/>
      <c r="AX55" s="447"/>
    </row>
    <row r="56" spans="1:52" ht="16" customHeight="1" thickBot="1" x14ac:dyDescent="0.25">
      <c r="A56" s="45"/>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29"/>
      <c r="AG56" s="29" t="s">
        <v>475</v>
      </c>
      <c r="AH56" s="442"/>
      <c r="AI56" s="443"/>
      <c r="AJ56" s="443"/>
      <c r="AK56" s="444"/>
      <c r="AL56" s="442"/>
      <c r="AM56" s="443"/>
      <c r="AN56" s="443"/>
      <c r="AO56" s="443"/>
      <c r="AP56" s="443"/>
      <c r="AQ56" s="443"/>
      <c r="AR56" s="443"/>
      <c r="AS56" s="444"/>
      <c r="AT56" s="6"/>
      <c r="AU56" s="11" t="s">
        <v>476</v>
      </c>
      <c r="AV56" s="445"/>
      <c r="AW56" s="446"/>
      <c r="AX56" s="447"/>
    </row>
    <row r="57" spans="1:52" ht="16" customHeight="1" thickBot="1" x14ac:dyDescent="0.25">
      <c r="A57" s="45"/>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29"/>
      <c r="AG57" s="29" t="s">
        <v>477</v>
      </c>
      <c r="AH57" s="442"/>
      <c r="AI57" s="443"/>
      <c r="AJ57" s="443"/>
      <c r="AK57" s="444"/>
      <c r="AL57" s="442"/>
      <c r="AM57" s="443"/>
      <c r="AN57" s="443"/>
      <c r="AO57" s="443"/>
      <c r="AP57" s="443"/>
      <c r="AQ57" s="443"/>
      <c r="AR57" s="443"/>
      <c r="AS57" s="444"/>
      <c r="AT57" s="6"/>
      <c r="AU57" s="11" t="s">
        <v>478</v>
      </c>
      <c r="AV57" s="445"/>
      <c r="AW57" s="446"/>
      <c r="AX57" s="447"/>
    </row>
    <row r="58" spans="1:52" ht="16" customHeight="1" x14ac:dyDescent="0.2">
      <c r="A58" s="45"/>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12"/>
      <c r="AG58" s="12"/>
      <c r="AH58" s="21" t="s">
        <v>190</v>
      </c>
      <c r="AJ58" s="21"/>
      <c r="AL58" s="21" t="s">
        <v>190</v>
      </c>
      <c r="AV58" s="27" t="s">
        <v>386</v>
      </c>
    </row>
    <row r="59" spans="1:52" ht="16" customHeight="1" x14ac:dyDescent="0.2">
      <c r="A59" s="45"/>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row>
  </sheetData>
  <mergeCells count="114">
    <mergeCell ref="A1:C1"/>
    <mergeCell ref="A2:C2"/>
    <mergeCell ref="AB2:AD2"/>
    <mergeCell ref="A5:AE5"/>
    <mergeCell ref="A6:AE6"/>
    <mergeCell ref="C8:AA8"/>
    <mergeCell ref="L14:P14"/>
    <mergeCell ref="R14:AC14"/>
    <mergeCell ref="AH14:AK14"/>
    <mergeCell ref="L15:P15"/>
    <mergeCell ref="R15:AC16"/>
    <mergeCell ref="AH15:AX16"/>
    <mergeCell ref="L16:P16"/>
    <mergeCell ref="C9:AA9"/>
    <mergeCell ref="F10:K10"/>
    <mergeCell ref="AH10:AK10"/>
    <mergeCell ref="E11:K11"/>
    <mergeCell ref="AH11:AK11"/>
    <mergeCell ref="L13:P13"/>
    <mergeCell ref="R13:AC13"/>
    <mergeCell ref="AH13:AX13"/>
    <mergeCell ref="L21:P21"/>
    <mergeCell ref="R21:AC21"/>
    <mergeCell ref="AH21:AK21"/>
    <mergeCell ref="D23:G23"/>
    <mergeCell ref="K23:O23"/>
    <mergeCell ref="S23:Z23"/>
    <mergeCell ref="L17:P17"/>
    <mergeCell ref="R17:AC19"/>
    <mergeCell ref="AH17:AX19"/>
    <mergeCell ref="L18:P18"/>
    <mergeCell ref="L19:P19"/>
    <mergeCell ref="L20:P20"/>
    <mergeCell ref="R20:AC20"/>
    <mergeCell ref="AH20:AK20"/>
    <mergeCell ref="AR25:AU25"/>
    <mergeCell ref="M26:AD26"/>
    <mergeCell ref="AR26:AU26"/>
    <mergeCell ref="O27:R28"/>
    <mergeCell ref="S27:V27"/>
    <mergeCell ref="W27:X28"/>
    <mergeCell ref="Y27:AD28"/>
    <mergeCell ref="T24:U24"/>
    <mergeCell ref="AH24:AJ24"/>
    <mergeCell ref="AN24:AQ24"/>
    <mergeCell ref="M25:Q25"/>
    <mergeCell ref="R25:V25"/>
    <mergeCell ref="X25:AB25"/>
    <mergeCell ref="AH25:AJ25"/>
    <mergeCell ref="AN25:AP25"/>
    <mergeCell ref="O30:R31"/>
    <mergeCell ref="S30:AD30"/>
    <mergeCell ref="S31:AD31"/>
    <mergeCell ref="C34:E35"/>
    <mergeCell ref="AH34:AX34"/>
    <mergeCell ref="C36:E36"/>
    <mergeCell ref="AC36:AE36"/>
    <mergeCell ref="AH36:AX36"/>
    <mergeCell ref="C28:D28"/>
    <mergeCell ref="S28:V28"/>
    <mergeCell ref="AH28:AJ28"/>
    <mergeCell ref="O29:R29"/>
    <mergeCell ref="S29:AD29"/>
    <mergeCell ref="AH29:AJ29"/>
    <mergeCell ref="AR40:AV40"/>
    <mergeCell ref="D41:F41"/>
    <mergeCell ref="AH41:AX41"/>
    <mergeCell ref="D42:F42"/>
    <mergeCell ref="AC42:AE42"/>
    <mergeCell ref="AH42:AX42"/>
    <mergeCell ref="C37:E37"/>
    <mergeCell ref="AH37:AJ37"/>
    <mergeCell ref="C40:G40"/>
    <mergeCell ref="N40:P40"/>
    <mergeCell ref="AH40:AJ40"/>
    <mergeCell ref="AN40:AP40"/>
    <mergeCell ref="AM47:AP47"/>
    <mergeCell ref="AQ47:AT47"/>
    <mergeCell ref="F48:L48"/>
    <mergeCell ref="P48:U48"/>
    <mergeCell ref="X48:AA48"/>
    <mergeCell ref="AH48:AK48"/>
    <mergeCell ref="D43:F43"/>
    <mergeCell ref="AH43:AI43"/>
    <mergeCell ref="C47:C49"/>
    <mergeCell ref="F47:L47"/>
    <mergeCell ref="M47:M51"/>
    <mergeCell ref="P47:U47"/>
    <mergeCell ref="X47:AA47"/>
    <mergeCell ref="AH47:AK47"/>
    <mergeCell ref="F49:L49"/>
    <mergeCell ref="P49:U49"/>
    <mergeCell ref="AH53:AK53"/>
    <mergeCell ref="AL53:AS53"/>
    <mergeCell ref="AV53:AX53"/>
    <mergeCell ref="AH54:AK54"/>
    <mergeCell ref="AL54:AS54"/>
    <mergeCell ref="AV54:AX54"/>
    <mergeCell ref="X49:AA49"/>
    <mergeCell ref="AH49:AK49"/>
    <mergeCell ref="P50:U50"/>
    <mergeCell ref="X50:AA50"/>
    <mergeCell ref="AC50:AE50"/>
    <mergeCell ref="P51:U51"/>
    <mergeCell ref="X51:AA51"/>
    <mergeCell ref="AH57:AK57"/>
    <mergeCell ref="AL57:AS57"/>
    <mergeCell ref="AV57:AX57"/>
    <mergeCell ref="AH55:AK55"/>
    <mergeCell ref="AL55:AS55"/>
    <mergeCell ref="AV55:AX55"/>
    <mergeCell ref="AH56:AK56"/>
    <mergeCell ref="AL56:AS56"/>
    <mergeCell ref="AV56:AX56"/>
  </mergeCells>
  <phoneticPr fontId="2"/>
  <dataValidations count="8">
    <dataValidation type="list" allowBlank="1" showInputMessage="1" showErrorMessage="1" sqref="AH11:AK11" xr:uid="{00000000-0002-0000-0000-000000000000}">
      <formula1>$AQ$1:$AQ$10</formula1>
    </dataValidation>
    <dataValidation type="textLength" imeMode="disabled" operator="equal" allowBlank="1" showInputMessage="1" showErrorMessage="1" error="7桁で入力ください。" prompt="7桁で入力ください。" sqref="AH14:AK14" xr:uid="{00000000-0002-0000-0000-000001000000}">
      <formula1>7</formula1>
    </dataValidation>
    <dataValidation type="textLength" imeMode="disabled" operator="equal" allowBlank="1" showInputMessage="1" showErrorMessage="1" error="2桁の数字を入力ください。" prompt="2桁の数字を入力ください。" sqref="AK43 AM43 AO43" xr:uid="{00000000-0002-0000-0000-000002000000}">
      <formula1>2</formula1>
    </dataValidation>
    <dataValidation type="textLength" operator="equal" allowBlank="1" showInputMessage="1" showErrorMessage="1" error="6桁で入力ください。_x000a_5桁未満の場合は、0を左詰めしてください。" prompt="6桁で入力ください。_x000a_5桁未満の場合は、0を左詰めしてください。" sqref="AR40:AV40 AN24:AQ24" xr:uid="{00000000-0002-0000-0000-000003000000}">
      <formula1>6</formula1>
    </dataValidation>
    <dataValidation type="textLength" operator="equal" allowBlank="1" showInputMessage="1" showErrorMessage="1" error="1桁で入力ください。" prompt="1桁で入力ください。" sqref="AX40" xr:uid="{00000000-0002-0000-0000-000004000000}">
      <formula1>1</formula1>
    </dataValidation>
    <dataValidation imeMode="fullKatakana" allowBlank="1" showInputMessage="1" showErrorMessage="1" sqref="AH41:AX41 AH34:AX34" xr:uid="{00000000-0002-0000-0000-000005000000}"/>
    <dataValidation type="textLength" operator="lessThanOrEqual" allowBlank="1" showInputMessage="1" showErrorMessage="1" error="9桁以内で入力してください。" sqref="AM47:AP47" xr:uid="{00000000-0002-0000-0000-000006000000}">
      <formula1>9</formula1>
    </dataValidation>
    <dataValidation type="list" allowBlank="1" showInputMessage="1" showErrorMessage="1" sqref="AL53:AS57" xr:uid="{7905E484-09D1-4E2A-A3BE-95E637979908}">
      <formula1>$AZ$53:$AZ$54</formula1>
    </dataValidation>
  </dataValidations>
  <pageMargins left="0.59055118110236227" right="0" top="0.59055118110236227" bottom="0.19685039370078741" header="0.51181102362204722" footer="0.51181102362204722"/>
  <pageSetup paperSize="9" scale="97" orientation="portrait" horizontalDpi="300" verticalDpi="300" r:id="rId1"/>
  <headerFooter alignWithMargins="0"/>
  <rowBreaks count="1" manualBreakCount="1">
    <brk id="53" max="16383" man="1"/>
  </rowBreaks>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7000000}">
          <x14:formula1>
            <xm:f>コード１!$G$2:$G$12</xm:f>
          </x14:formula1>
          <xm:sqref>AH40:AJ40</xm:sqref>
        </x14:dataValidation>
        <x14:dataValidation type="list" allowBlank="1" showInputMessage="1" showErrorMessage="1" xr:uid="{00000000-0002-0000-0000-000008000000}">
          <x14:formula1>
            <xm:f>コード１!$C$2:$C$4</xm:f>
          </x14:formula1>
          <xm:sqref>AH28:AJ28</xm:sqref>
        </x14:dataValidation>
        <x14:dataValidation type="list" allowBlank="1" showInputMessage="1" showErrorMessage="1" xr:uid="{00000000-0002-0000-0000-000009000000}">
          <x14:formula1>
            <xm:f>コード１!$A$2:$A$62</xm:f>
          </x14:formula1>
          <xm:sqref>AH29:AJ29 AH24:AJ24</xm:sqref>
        </x14:dataValidation>
        <x14:dataValidation type="list" allowBlank="1" showInputMessage="1" showErrorMessage="1" xr:uid="{00000000-0002-0000-0000-00000A000000}">
          <x14:formula1>
            <xm:f>コード１!$E$2:$E$3</xm:f>
          </x14:formula1>
          <xm:sqref>AH37:AJ37</xm:sqref>
        </x14:dataValidation>
        <x14:dataValidation type="list" allowBlank="1" showInputMessage="1" showErrorMessage="1" xr:uid="{00000000-0002-0000-0000-00000C000000}">
          <x14:formula1>
            <xm:f>コード１!$A$3:$A$62</xm:f>
          </x14:formula1>
          <xm:sqref>AN40:AP40</xm:sqref>
        </x14:dataValidation>
        <x14:dataValidation type="list" allowBlank="1" showInputMessage="1" showErrorMessage="1" xr:uid="{00000000-0002-0000-0000-00000D000000}">
          <x14:formula1>
            <xm:f>コード１!$I$2:$I$6</xm:f>
          </x14:formula1>
          <xm:sqref>AH43:AI43</xm:sqref>
        </x14:dataValidation>
        <x14:dataValidation type="list" allowBlank="1" showInputMessage="1" showErrorMessage="1" xr:uid="{00000000-0002-0000-0000-00000E000000}">
          <x14:formula1>
            <xm:f>コード１!$M$2:$M$15</xm:f>
          </x14:formula1>
          <xm:sqref>AH47:AK49</xm:sqref>
        </x14:dataValidation>
        <x14:dataValidation type="list" allowBlank="1" showInputMessage="1" showErrorMessage="1" xr:uid="{00000000-0002-0000-0000-00000F000000}">
          <x14:formula1>
            <xm:f>コード１!$O$2:$O$9</xm:f>
          </x14:formula1>
          <xm:sqref>AH53:AK57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8D3A9-4FAA-4A41-8813-4CD1AEEE2E40}">
  <sheetPr>
    <tabColor rgb="FFFFFF00"/>
  </sheetPr>
  <dimension ref="A1:AW27"/>
  <sheetViews>
    <sheetView view="pageBreakPreview" topLeftCell="A4" zoomScaleNormal="100" zoomScaleSheetLayoutView="100" workbookViewId="0">
      <selection activeCell="BD8" sqref="BD8"/>
    </sheetView>
  </sheetViews>
  <sheetFormatPr defaultColWidth="3.36328125" defaultRowHeight="16" customHeight="1" x14ac:dyDescent="0.2"/>
  <cols>
    <col min="1" max="1" width="3.36328125" style="122"/>
    <col min="2" max="43" width="2.90625" style="122" customWidth="1"/>
    <col min="44" max="16384" width="3.36328125" style="122"/>
  </cols>
  <sheetData>
    <row r="1" spans="1:46" ht="20.149999999999999" customHeight="1" x14ac:dyDescent="0.2">
      <c r="B1" s="699" t="s">
        <v>36</v>
      </c>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row>
    <row r="2" spans="1:46" ht="20.149999999999999" customHeight="1" x14ac:dyDescent="0.2">
      <c r="B2" s="647" t="s">
        <v>4736</v>
      </c>
      <c r="C2" s="647"/>
      <c r="D2" s="647"/>
      <c r="E2" s="647"/>
      <c r="F2" s="647"/>
      <c r="G2" s="647"/>
      <c r="H2" s="647"/>
      <c r="I2" s="647"/>
      <c r="J2" s="647"/>
      <c r="K2" s="647"/>
      <c r="L2" s="647"/>
      <c r="M2" s="647"/>
      <c r="N2" s="647"/>
      <c r="O2" s="647"/>
      <c r="P2" s="701"/>
      <c r="Q2" s="701"/>
      <c r="R2" s="701"/>
      <c r="S2" s="701"/>
      <c r="T2" s="701"/>
      <c r="U2" s="701"/>
      <c r="V2" s="701"/>
      <c r="W2" s="701"/>
      <c r="X2" s="701"/>
      <c r="Y2" s="701"/>
      <c r="Z2" s="701"/>
      <c r="AA2" s="701"/>
      <c r="AB2" s="701"/>
      <c r="AC2" s="701"/>
    </row>
    <row r="3" spans="1:46" ht="10" customHeight="1" x14ac:dyDescent="0.2">
      <c r="B3" s="252"/>
      <c r="C3" s="252"/>
      <c r="D3" s="252"/>
      <c r="E3" s="252"/>
      <c r="F3" s="252"/>
      <c r="G3" s="252"/>
      <c r="H3" s="252"/>
      <c r="I3" s="252"/>
      <c r="J3" s="252"/>
      <c r="K3" s="252"/>
      <c r="L3" s="252"/>
      <c r="M3" s="252"/>
      <c r="N3" s="252"/>
      <c r="O3" s="252"/>
      <c r="P3" s="257"/>
      <c r="Q3" s="257"/>
      <c r="R3" s="257"/>
      <c r="S3" s="257"/>
      <c r="T3" s="257"/>
      <c r="U3" s="257"/>
      <c r="V3" s="257"/>
      <c r="W3" s="257"/>
      <c r="X3" s="257"/>
      <c r="Y3" s="257"/>
      <c r="Z3" s="257"/>
      <c r="AA3" s="257"/>
      <c r="AB3" s="257"/>
      <c r="AC3" s="257"/>
    </row>
    <row r="4" spans="1:46" ht="20.149999999999999" customHeight="1" x14ac:dyDescent="0.2">
      <c r="B4" s="952" t="s">
        <v>4737</v>
      </c>
      <c r="C4" s="952"/>
      <c r="D4" s="952"/>
      <c r="E4" s="952"/>
      <c r="F4" s="952"/>
      <c r="G4" s="952"/>
      <c r="H4" s="952"/>
      <c r="I4" s="952"/>
      <c r="J4" s="952"/>
      <c r="K4" s="952"/>
      <c r="L4" s="952"/>
      <c r="M4" s="952"/>
      <c r="N4" s="952"/>
      <c r="O4" s="952"/>
      <c r="P4" s="953"/>
      <c r="Q4" s="953"/>
      <c r="R4" s="953"/>
      <c r="S4" s="953"/>
      <c r="T4" s="953"/>
      <c r="U4" s="953"/>
      <c r="V4" s="953"/>
      <c r="W4" s="953"/>
      <c r="X4" s="953"/>
      <c r="Y4" s="953"/>
      <c r="Z4" s="953"/>
      <c r="AA4" s="953"/>
      <c r="AB4" s="953"/>
      <c r="AC4" s="953"/>
    </row>
    <row r="5" spans="1:46" ht="9.75" customHeight="1" x14ac:dyDescent="0.2">
      <c r="B5" s="395"/>
      <c r="C5" s="395"/>
      <c r="D5" s="395"/>
      <c r="E5" s="395"/>
      <c r="F5" s="395"/>
      <c r="G5" s="395"/>
      <c r="H5" s="395"/>
      <c r="I5" s="395"/>
      <c r="J5" s="395"/>
      <c r="K5" s="395"/>
      <c r="L5" s="395"/>
      <c r="M5" s="395"/>
      <c r="N5" s="395"/>
      <c r="O5" s="395"/>
      <c r="P5" s="396"/>
      <c r="Q5" s="396"/>
      <c r="R5" s="396"/>
      <c r="S5" s="396"/>
      <c r="T5" s="396"/>
      <c r="U5" s="396"/>
      <c r="V5" s="396"/>
      <c r="W5" s="396"/>
      <c r="X5" s="396"/>
      <c r="Y5" s="396"/>
      <c r="Z5" s="396"/>
      <c r="AA5" s="396"/>
      <c r="AB5" s="396"/>
      <c r="AC5" s="396"/>
    </row>
    <row r="6" spans="1:46" ht="30" customHeight="1" thickBot="1" x14ac:dyDescent="0.25">
      <c r="B6" s="261"/>
      <c r="C6"/>
      <c r="D6" s="261"/>
      <c r="E6" s="261"/>
      <c r="F6" s="261"/>
      <c r="G6" s="261"/>
      <c r="H6" s="261"/>
      <c r="I6" s="261"/>
      <c r="J6" s="261"/>
      <c r="K6" s="261"/>
      <c r="L6" s="261"/>
      <c r="M6" s="261"/>
      <c r="N6" s="261"/>
      <c r="O6" s="261"/>
      <c r="P6" s="261"/>
      <c r="Q6" s="261"/>
      <c r="R6" s="261"/>
      <c r="S6" s="261"/>
      <c r="T6" s="261"/>
      <c r="U6" s="261"/>
      <c r="V6" s="261"/>
      <c r="W6" s="261"/>
      <c r="X6" s="261"/>
      <c r="Y6" s="261"/>
      <c r="Z6" s="261"/>
      <c r="AA6" s="261"/>
      <c r="AB6" s="261"/>
      <c r="AC6" s="261"/>
    </row>
    <row r="7" spans="1:46" ht="30" customHeight="1" x14ac:dyDescent="0.2">
      <c r="A7" s="418"/>
      <c r="B7" s="260"/>
      <c r="C7" s="417" t="s">
        <v>4738</v>
      </c>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c r="AD7" s="421"/>
    </row>
    <row r="8" spans="1:46" ht="30" customHeight="1" x14ac:dyDescent="0.2">
      <c r="A8" s="419"/>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340"/>
    </row>
    <row r="9" spans="1:46" ht="30" customHeight="1" x14ac:dyDescent="0.2">
      <c r="A9" s="419"/>
      <c r="B9" s="128"/>
      <c r="C9" s="128"/>
      <c r="D9" s="263"/>
      <c r="E9" s="263"/>
      <c r="F9" s="263"/>
      <c r="G9" s="263"/>
      <c r="H9" s="263"/>
      <c r="I9" s="263"/>
      <c r="J9" s="263"/>
      <c r="K9" s="263"/>
      <c r="L9" s="263"/>
      <c r="M9" s="263"/>
      <c r="N9" s="263"/>
      <c r="O9" s="263"/>
      <c r="P9" s="263"/>
      <c r="Q9" s="263"/>
      <c r="R9" s="263"/>
      <c r="S9" s="263"/>
      <c r="T9" s="263"/>
      <c r="U9" s="263"/>
      <c r="V9" s="263"/>
      <c r="W9" s="263"/>
      <c r="X9" s="263"/>
      <c r="Y9" s="263"/>
      <c r="Z9" s="263"/>
      <c r="AA9" s="263"/>
      <c r="AB9" s="128"/>
      <c r="AC9" s="128"/>
      <c r="AD9" s="340"/>
    </row>
    <row r="10" spans="1:46" ht="30" customHeight="1" x14ac:dyDescent="0.2">
      <c r="A10" s="419"/>
      <c r="B10" s="128"/>
      <c r="C10" s="128"/>
      <c r="D10" s="264"/>
      <c r="E10" s="264"/>
      <c r="F10" s="264"/>
      <c r="G10" s="264"/>
      <c r="H10" s="264"/>
      <c r="I10" s="264"/>
      <c r="J10" s="264"/>
      <c r="K10" s="264"/>
      <c r="L10" s="264"/>
      <c r="M10" s="264"/>
      <c r="N10" s="264"/>
      <c r="O10" s="264"/>
      <c r="P10" s="264"/>
      <c r="Q10" s="264"/>
      <c r="R10" s="264"/>
      <c r="S10" s="264"/>
      <c r="T10" s="264"/>
      <c r="U10" s="264"/>
      <c r="V10" s="264"/>
      <c r="W10" s="264"/>
      <c r="X10" s="264"/>
      <c r="Y10" s="264"/>
      <c r="Z10" s="264"/>
      <c r="AA10" s="264"/>
      <c r="AB10" s="128"/>
      <c r="AC10" s="128"/>
      <c r="AD10" s="340"/>
    </row>
    <row r="11" spans="1:46" ht="30" customHeight="1" x14ac:dyDescent="0.2">
      <c r="A11" s="419"/>
      <c r="B11" s="128"/>
      <c r="C11" s="128"/>
      <c r="D11" s="128"/>
      <c r="E11" s="128"/>
      <c r="F11" s="130"/>
      <c r="G11" s="130"/>
      <c r="H11" s="130"/>
      <c r="I11" s="130"/>
      <c r="J11" s="130"/>
      <c r="K11" s="130"/>
      <c r="L11" s="130"/>
      <c r="M11" s="130"/>
      <c r="N11" s="130"/>
      <c r="O11" s="130"/>
      <c r="P11" s="130"/>
      <c r="Q11" s="128"/>
      <c r="R11" s="128"/>
      <c r="S11" s="128"/>
      <c r="T11" s="128"/>
      <c r="U11" s="128"/>
      <c r="V11" s="128"/>
      <c r="W11" s="128"/>
      <c r="X11" s="128"/>
      <c r="Y11" s="128"/>
      <c r="Z11" s="128"/>
      <c r="AA11" s="128"/>
      <c r="AB11" s="128"/>
      <c r="AC11" s="128"/>
      <c r="AD11" s="340"/>
      <c r="AK11" s="416"/>
    </row>
    <row r="12" spans="1:46" ht="30" customHeight="1" x14ac:dyDescent="0.2">
      <c r="A12" s="419"/>
      <c r="B12" s="130"/>
      <c r="C12" s="130"/>
      <c r="D12" s="130"/>
      <c r="E12" s="130"/>
      <c r="F12" s="262"/>
      <c r="G12" s="262"/>
      <c r="H12" s="262"/>
      <c r="I12" s="262"/>
      <c r="J12" s="262"/>
      <c r="K12" s="262"/>
      <c r="L12" s="262"/>
      <c r="M12" s="262"/>
      <c r="N12" s="130"/>
      <c r="O12" s="130"/>
      <c r="P12" s="130"/>
      <c r="Q12" s="130"/>
      <c r="R12" s="130"/>
      <c r="S12" s="130"/>
      <c r="T12" s="130"/>
      <c r="U12" s="130"/>
      <c r="V12" s="130"/>
      <c r="W12" s="130"/>
      <c r="X12" s="130"/>
      <c r="Y12" s="130"/>
      <c r="Z12" s="130"/>
      <c r="AA12" s="130"/>
      <c r="AB12" s="130"/>
      <c r="AC12" s="130"/>
      <c r="AD12" s="340"/>
      <c r="AF12" s="117"/>
      <c r="AI12" s="407"/>
      <c r="AJ12" s="441"/>
      <c r="AK12" s="441"/>
      <c r="AL12" s="441"/>
      <c r="AM12" s="441"/>
      <c r="AN12" s="441"/>
      <c r="AO12" s="134"/>
      <c r="AP12" s="406"/>
      <c r="AQ12" s="406"/>
      <c r="AR12" s="406"/>
      <c r="AS12" s="406"/>
      <c r="AT12" s="406"/>
    </row>
    <row r="13" spans="1:46" ht="30" customHeight="1" x14ac:dyDescent="0.2">
      <c r="A13" s="419"/>
      <c r="B13" s="265"/>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D13" s="340"/>
      <c r="AJ13" s="406"/>
      <c r="AK13" s="406"/>
      <c r="AL13" s="406"/>
      <c r="AM13" s="406"/>
      <c r="AN13" s="406"/>
      <c r="AO13" s="406"/>
      <c r="AP13" s="406"/>
      <c r="AQ13" s="406"/>
      <c r="AR13" s="406"/>
      <c r="AS13" s="406"/>
      <c r="AT13" s="406"/>
    </row>
    <row r="14" spans="1:46" ht="30" customHeight="1" x14ac:dyDescent="0.2">
      <c r="A14" s="419"/>
      <c r="B14" s="265"/>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340"/>
      <c r="AJ14" s="406"/>
      <c r="AK14" s="406"/>
      <c r="AL14" s="406"/>
      <c r="AM14" s="406"/>
      <c r="AN14" s="406"/>
      <c r="AO14" s="406"/>
      <c r="AP14" s="406"/>
      <c r="AQ14" s="406"/>
      <c r="AR14" s="406"/>
      <c r="AS14" s="406"/>
      <c r="AT14" s="406"/>
    </row>
    <row r="15" spans="1:46" ht="30" customHeight="1" x14ac:dyDescent="0.2">
      <c r="A15" s="419"/>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340"/>
      <c r="AJ15" s="408"/>
      <c r="AK15" s="406"/>
      <c r="AL15" s="406"/>
      <c r="AM15" s="406"/>
      <c r="AN15" s="406"/>
      <c r="AO15" s="406"/>
      <c r="AP15" s="406"/>
      <c r="AQ15" s="406"/>
      <c r="AR15" s="406"/>
      <c r="AS15" s="406"/>
      <c r="AT15" s="406"/>
    </row>
    <row r="16" spans="1:46" ht="40" customHeight="1" x14ac:dyDescent="0.2">
      <c r="A16" s="419"/>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340"/>
      <c r="AF16" s="138"/>
      <c r="AJ16" s="409"/>
      <c r="AK16" s="140"/>
      <c r="AL16" s="140"/>
      <c r="AM16" s="140"/>
      <c r="AN16" s="140"/>
      <c r="AO16" s="140"/>
      <c r="AP16" s="140"/>
      <c r="AQ16" s="140"/>
      <c r="AR16" s="140"/>
      <c r="AS16" s="140"/>
      <c r="AT16" s="406"/>
    </row>
    <row r="17" spans="1:49" ht="40" customHeight="1" x14ac:dyDescent="0.2">
      <c r="A17" s="419"/>
      <c r="B17" s="130"/>
      <c r="C17" s="130"/>
      <c r="D17" s="130"/>
      <c r="E17" s="130"/>
      <c r="F17" s="130"/>
      <c r="G17" s="130"/>
      <c r="H17" s="130"/>
      <c r="I17" s="130"/>
      <c r="J17" s="130"/>
      <c r="K17" s="130"/>
      <c r="L17" s="254"/>
      <c r="M17" s="254"/>
      <c r="N17" s="254"/>
      <c r="O17" s="254"/>
      <c r="P17" s="254"/>
      <c r="Q17" s="130"/>
      <c r="R17" s="130"/>
      <c r="S17" s="130"/>
      <c r="T17" s="130"/>
      <c r="U17" s="130"/>
      <c r="V17" s="130"/>
      <c r="W17" s="130"/>
      <c r="X17" s="130"/>
      <c r="Y17" s="130"/>
      <c r="Z17" s="130"/>
      <c r="AA17" s="265"/>
      <c r="AB17" s="265"/>
      <c r="AC17" s="130"/>
      <c r="AD17" s="340"/>
      <c r="AF17" s="138"/>
      <c r="AG17" s="142"/>
      <c r="AH17" s="142"/>
      <c r="AI17" s="142"/>
      <c r="AJ17" s="951"/>
      <c r="AK17" s="951"/>
      <c r="AL17" s="951"/>
      <c r="AM17" s="951"/>
      <c r="AN17" s="951"/>
      <c r="AO17" s="951"/>
      <c r="AP17" s="951"/>
      <c r="AQ17" s="951"/>
      <c r="AR17" s="951"/>
      <c r="AS17" s="951"/>
      <c r="AT17" s="143"/>
    </row>
    <row r="18" spans="1:49" ht="39.75" customHeight="1" x14ac:dyDescent="0.2">
      <c r="A18" s="419"/>
      <c r="B18" s="130"/>
      <c r="C18" s="130"/>
      <c r="D18" s="130"/>
      <c r="E18" s="130"/>
      <c r="F18" s="130"/>
      <c r="G18" s="130"/>
      <c r="H18" s="130"/>
      <c r="I18" s="130"/>
      <c r="J18" s="130"/>
      <c r="K18" s="130"/>
      <c r="L18" s="254"/>
      <c r="M18" s="254"/>
      <c r="N18" s="254"/>
      <c r="O18" s="254"/>
      <c r="P18" s="254"/>
      <c r="Q18" s="253"/>
      <c r="R18" s="253"/>
      <c r="S18" s="253"/>
      <c r="T18" s="253"/>
      <c r="U18" s="253"/>
      <c r="V18" s="253"/>
      <c r="W18" s="253"/>
      <c r="X18" s="253"/>
      <c r="Y18" s="253"/>
      <c r="Z18" s="253"/>
      <c r="AA18" s="130"/>
      <c r="AB18" s="130"/>
      <c r="AC18" s="130"/>
      <c r="AD18" s="340"/>
      <c r="AF18" s="117"/>
      <c r="AJ18" s="144"/>
      <c r="AK18" s="140"/>
      <c r="AL18" s="140"/>
      <c r="AM18" s="140"/>
      <c r="AN18" s="140"/>
      <c r="AO18" s="140"/>
      <c r="AP18" s="140"/>
      <c r="AQ18" s="140"/>
      <c r="AR18" s="140"/>
      <c r="AS18" s="140"/>
      <c r="AT18" s="140"/>
      <c r="AU18" s="140"/>
      <c r="AV18" s="140"/>
      <c r="AW18" s="140"/>
    </row>
    <row r="19" spans="1:49" ht="40" customHeight="1" x14ac:dyDescent="0.2">
      <c r="A19" s="419"/>
      <c r="B19" s="130"/>
      <c r="C19" s="130"/>
      <c r="D19" s="130"/>
      <c r="E19" s="130"/>
      <c r="F19" s="130"/>
      <c r="G19" s="130"/>
      <c r="H19" s="130"/>
      <c r="I19" s="130"/>
      <c r="J19" s="130"/>
      <c r="K19" s="130"/>
      <c r="L19" s="254"/>
      <c r="M19" s="254"/>
      <c r="N19" s="254"/>
      <c r="O19" s="254"/>
      <c r="P19" s="254"/>
      <c r="Q19" s="253"/>
      <c r="R19" s="253"/>
      <c r="S19" s="253"/>
      <c r="T19" s="253"/>
      <c r="U19" s="253"/>
      <c r="V19" s="253"/>
      <c r="W19" s="253"/>
      <c r="X19" s="253"/>
      <c r="Y19" s="253"/>
      <c r="Z19" s="253"/>
      <c r="AA19" s="265"/>
      <c r="AB19" s="130"/>
      <c r="AC19" s="130"/>
      <c r="AD19" s="340"/>
      <c r="AF19" s="117"/>
      <c r="AJ19" s="144"/>
      <c r="AK19" s="406"/>
      <c r="AL19" s="406"/>
      <c r="AM19" s="406"/>
      <c r="AN19" s="406"/>
      <c r="AO19" s="406"/>
      <c r="AP19" s="406"/>
      <c r="AQ19" s="406"/>
      <c r="AR19" s="406"/>
      <c r="AS19" s="406"/>
      <c r="AT19" s="406"/>
    </row>
    <row r="20" spans="1:49" ht="30" customHeight="1" x14ac:dyDescent="0.2">
      <c r="A20" s="419"/>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340"/>
    </row>
    <row r="21" spans="1:49" ht="30" customHeight="1" x14ac:dyDescent="0.2">
      <c r="A21" s="419"/>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340"/>
    </row>
    <row r="22" spans="1:49" ht="30" customHeight="1" x14ac:dyDescent="0.2">
      <c r="A22" s="419"/>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265"/>
      <c r="AB22" s="265"/>
      <c r="AC22" s="130"/>
      <c r="AD22" s="340"/>
    </row>
    <row r="23" spans="1:49" ht="30" customHeight="1" x14ac:dyDescent="0.2">
      <c r="A23" s="419"/>
      <c r="B23" s="949"/>
      <c r="C23" s="954"/>
      <c r="D23" s="954"/>
      <c r="E23" s="954"/>
      <c r="F23" s="954"/>
      <c r="G23" s="954"/>
      <c r="H23" s="954"/>
      <c r="I23" s="954"/>
      <c r="J23" s="954"/>
      <c r="K23" s="954"/>
      <c r="L23" s="954"/>
      <c r="M23" s="954"/>
      <c r="N23" s="954"/>
      <c r="O23" s="954"/>
      <c r="P23" s="954"/>
      <c r="Q23" s="954"/>
      <c r="R23" s="954"/>
      <c r="S23" s="954"/>
      <c r="T23" s="954"/>
      <c r="U23" s="954"/>
      <c r="V23" s="954"/>
      <c r="W23" s="954"/>
      <c r="X23" s="954"/>
      <c r="Y23" s="954"/>
      <c r="Z23" s="954"/>
      <c r="AA23" s="954"/>
      <c r="AB23" s="954"/>
      <c r="AC23" s="954"/>
      <c r="AD23" s="340"/>
    </row>
    <row r="24" spans="1:49" ht="30" customHeight="1" x14ac:dyDescent="0.2">
      <c r="A24" s="419"/>
      <c r="B24" s="954"/>
      <c r="C24" s="954"/>
      <c r="D24" s="954"/>
      <c r="E24" s="954"/>
      <c r="F24" s="954"/>
      <c r="G24" s="954"/>
      <c r="H24" s="954"/>
      <c r="I24" s="954"/>
      <c r="J24" s="954"/>
      <c r="K24" s="954"/>
      <c r="L24" s="954"/>
      <c r="M24" s="954"/>
      <c r="N24" s="954"/>
      <c r="O24" s="954"/>
      <c r="P24" s="954"/>
      <c r="Q24" s="954"/>
      <c r="R24" s="954"/>
      <c r="S24" s="954"/>
      <c r="T24" s="954"/>
      <c r="U24" s="954"/>
      <c r="V24" s="954"/>
      <c r="W24" s="954"/>
      <c r="X24" s="954"/>
      <c r="Y24" s="954"/>
      <c r="Z24" s="954"/>
      <c r="AA24" s="954"/>
      <c r="AB24" s="954"/>
      <c r="AC24" s="954"/>
      <c r="AD24" s="340"/>
      <c r="AF24" s="147"/>
      <c r="AJ24" s="144"/>
    </row>
    <row r="25" spans="1:49" ht="30" customHeight="1" x14ac:dyDescent="0.2">
      <c r="A25" s="419"/>
      <c r="B25" s="954"/>
      <c r="C25" s="954"/>
      <c r="D25" s="954"/>
      <c r="E25" s="954"/>
      <c r="F25" s="954"/>
      <c r="G25" s="954"/>
      <c r="H25" s="954"/>
      <c r="I25" s="954"/>
      <c r="J25" s="954"/>
      <c r="K25" s="954"/>
      <c r="L25" s="954"/>
      <c r="M25" s="954"/>
      <c r="N25" s="954"/>
      <c r="O25" s="954"/>
      <c r="P25" s="954"/>
      <c r="Q25" s="954"/>
      <c r="R25" s="954"/>
      <c r="S25" s="954"/>
      <c r="T25" s="954"/>
      <c r="U25" s="954"/>
      <c r="V25" s="954"/>
      <c r="W25" s="954"/>
      <c r="X25" s="954"/>
      <c r="Y25" s="954"/>
      <c r="Z25" s="954"/>
      <c r="AA25" s="954"/>
      <c r="AB25" s="954"/>
      <c r="AC25" s="954"/>
      <c r="AD25" s="340"/>
    </row>
    <row r="26" spans="1:49" ht="30" customHeight="1" x14ac:dyDescent="0.2">
      <c r="A26" s="419"/>
      <c r="B26" s="954"/>
      <c r="C26" s="954"/>
      <c r="D26" s="954"/>
      <c r="E26" s="954"/>
      <c r="F26" s="954"/>
      <c r="G26" s="954"/>
      <c r="H26" s="954"/>
      <c r="I26" s="954"/>
      <c r="J26" s="954"/>
      <c r="K26" s="954"/>
      <c r="L26" s="954"/>
      <c r="M26" s="954"/>
      <c r="N26" s="954"/>
      <c r="O26" s="954"/>
      <c r="P26" s="954"/>
      <c r="Q26" s="954"/>
      <c r="R26" s="954"/>
      <c r="S26" s="954"/>
      <c r="T26" s="954"/>
      <c r="U26" s="954"/>
      <c r="V26" s="954"/>
      <c r="W26" s="954"/>
      <c r="X26" s="954"/>
      <c r="Y26" s="954"/>
      <c r="Z26" s="954"/>
      <c r="AA26" s="954"/>
      <c r="AB26" s="954"/>
      <c r="AC26" s="954"/>
      <c r="AD26" s="340"/>
    </row>
    <row r="27" spans="1:49" ht="30" customHeight="1" thickBot="1" x14ac:dyDescent="0.25">
      <c r="A27" s="420"/>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422"/>
    </row>
  </sheetData>
  <mergeCells count="6">
    <mergeCell ref="B23:AC26"/>
    <mergeCell ref="B1:AC1"/>
    <mergeCell ref="B2:AC2"/>
    <mergeCell ref="B4:AC4"/>
    <mergeCell ref="AJ12:AN12"/>
    <mergeCell ref="AJ17:AS17"/>
  </mergeCells>
  <phoneticPr fontId="2"/>
  <pageMargins left="0.78740157480314965" right="0" top="0.59055118110236227" bottom="0.39370078740157483" header="0.51181102362204722" footer="0.51181102362204722"/>
  <pageSetup paperSize="9" orientation="portrait"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E0A9E-7E39-48E1-B4F5-99F353C3134B}">
  <sheetPr>
    <tabColor rgb="FFFFFF00"/>
  </sheetPr>
  <dimension ref="B1:AW54"/>
  <sheetViews>
    <sheetView view="pageBreakPreview" topLeftCell="A3" zoomScaleNormal="100" zoomScaleSheetLayoutView="100" workbookViewId="0">
      <selection activeCell="BB8" sqref="BB8"/>
    </sheetView>
  </sheetViews>
  <sheetFormatPr defaultColWidth="3.36328125" defaultRowHeight="16" customHeight="1" x14ac:dyDescent="0.2"/>
  <cols>
    <col min="1" max="1" width="3.36328125" style="122"/>
    <col min="2" max="43" width="2.90625" style="122" customWidth="1"/>
    <col min="44" max="16384" width="3.36328125" style="122"/>
  </cols>
  <sheetData>
    <row r="1" spans="2:46" ht="20.149999999999999" customHeight="1" x14ac:dyDescent="0.2">
      <c r="B1" s="699" t="s">
        <v>36</v>
      </c>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row>
    <row r="2" spans="2:46" ht="20.149999999999999" customHeight="1" x14ac:dyDescent="0.2">
      <c r="B2" s="647" t="s">
        <v>4739</v>
      </c>
      <c r="C2" s="647"/>
      <c r="D2" s="647"/>
      <c r="E2" s="647"/>
      <c r="F2" s="647"/>
      <c r="G2" s="647"/>
      <c r="H2" s="647"/>
      <c r="I2" s="647"/>
      <c r="J2" s="647"/>
      <c r="K2" s="647"/>
      <c r="L2" s="647"/>
      <c r="M2" s="647"/>
      <c r="N2" s="647"/>
      <c r="O2" s="647"/>
      <c r="P2" s="701"/>
      <c r="Q2" s="701"/>
      <c r="R2" s="701"/>
      <c r="S2" s="701"/>
      <c r="T2" s="701"/>
      <c r="U2" s="701"/>
      <c r="V2" s="701"/>
      <c r="W2" s="701"/>
      <c r="X2" s="701"/>
      <c r="Y2" s="701"/>
      <c r="Z2" s="701"/>
      <c r="AA2" s="701"/>
      <c r="AB2" s="701"/>
      <c r="AC2" s="701"/>
    </row>
    <row r="3" spans="2:46" ht="10" customHeight="1" x14ac:dyDescent="0.2">
      <c r="B3" s="252"/>
      <c r="C3" s="252"/>
      <c r="D3" s="252"/>
      <c r="E3" s="252"/>
      <c r="F3" s="252"/>
      <c r="G3" s="252"/>
      <c r="H3" s="252"/>
      <c r="I3" s="252"/>
      <c r="J3" s="252"/>
      <c r="K3" s="252"/>
      <c r="L3" s="252"/>
      <c r="M3" s="252"/>
      <c r="N3" s="252"/>
      <c r="O3" s="252"/>
      <c r="P3" s="257"/>
      <c r="Q3" s="257"/>
      <c r="R3" s="257"/>
      <c r="S3" s="257"/>
      <c r="T3" s="257"/>
      <c r="U3" s="257"/>
      <c r="V3" s="257"/>
      <c r="W3" s="257"/>
      <c r="X3" s="257"/>
      <c r="Y3" s="257"/>
      <c r="Z3" s="257"/>
      <c r="AA3" s="257"/>
      <c r="AB3" s="257"/>
      <c r="AC3" s="257"/>
    </row>
    <row r="4" spans="2:46" ht="20.149999999999999" customHeight="1" x14ac:dyDescent="0.2">
      <c r="B4" s="952" t="s">
        <v>4740</v>
      </c>
      <c r="C4" s="952"/>
      <c r="D4" s="952"/>
      <c r="E4" s="952"/>
      <c r="F4" s="952"/>
      <c r="G4" s="952"/>
      <c r="H4" s="952"/>
      <c r="I4" s="952"/>
      <c r="J4" s="952"/>
      <c r="K4" s="952"/>
      <c r="L4" s="952"/>
      <c r="M4" s="952"/>
      <c r="N4" s="952"/>
      <c r="O4" s="952"/>
      <c r="P4" s="953"/>
      <c r="Q4" s="953"/>
      <c r="R4" s="953"/>
      <c r="S4" s="953"/>
      <c r="T4" s="953"/>
      <c r="U4" s="953"/>
      <c r="V4" s="953"/>
      <c r="W4" s="953"/>
      <c r="X4" s="953"/>
      <c r="Y4" s="953"/>
      <c r="Z4" s="953"/>
      <c r="AA4" s="953"/>
      <c r="AB4" s="953"/>
      <c r="AC4" s="953"/>
    </row>
    <row r="5" spans="2:46" ht="30" customHeight="1" thickBot="1" x14ac:dyDescent="0.25">
      <c r="B5" s="964" t="s">
        <v>4743</v>
      </c>
      <c r="C5" s="964"/>
      <c r="D5" s="964"/>
      <c r="E5" s="964"/>
      <c r="F5" s="964"/>
      <c r="G5" s="964"/>
      <c r="H5" s="964"/>
      <c r="I5" s="964"/>
      <c r="J5" s="964"/>
      <c r="K5" s="964"/>
      <c r="L5" s="964"/>
      <c r="M5" s="964"/>
      <c r="N5" s="964"/>
      <c r="O5" s="964"/>
      <c r="P5" s="965"/>
      <c r="Q5" s="965"/>
      <c r="R5" s="965"/>
      <c r="S5" s="965"/>
      <c r="T5" s="965"/>
      <c r="U5" s="965"/>
      <c r="V5" s="965"/>
      <c r="W5" s="965"/>
      <c r="X5" s="965"/>
      <c r="Y5" s="965"/>
      <c r="Z5" s="965"/>
      <c r="AA5" s="965"/>
      <c r="AB5" s="965"/>
      <c r="AC5" s="965"/>
    </row>
    <row r="6" spans="2:46" ht="30" customHeight="1" x14ac:dyDescent="0.2">
      <c r="B6" s="261"/>
      <c r="C6"/>
      <c r="D6" s="974" t="s">
        <v>4741</v>
      </c>
      <c r="E6" s="967"/>
      <c r="F6" s="967"/>
      <c r="G6" s="967"/>
      <c r="H6" s="967"/>
      <c r="I6" s="967"/>
      <c r="J6" s="967"/>
      <c r="K6" s="967"/>
      <c r="L6" s="967"/>
      <c r="M6" s="967"/>
      <c r="N6" s="967"/>
      <c r="O6" s="967"/>
      <c r="P6" s="967"/>
      <c r="Q6" s="967"/>
      <c r="R6" s="967"/>
      <c r="S6" s="967"/>
      <c r="T6" s="967"/>
      <c r="U6" s="967"/>
      <c r="V6" s="967"/>
      <c r="W6" s="967"/>
      <c r="X6" s="967"/>
      <c r="Y6" s="967"/>
      <c r="Z6" s="967"/>
      <c r="AA6" s="968"/>
      <c r="AB6" s="261"/>
      <c r="AC6" s="261"/>
    </row>
    <row r="7" spans="2:46" ht="30" customHeight="1" x14ac:dyDescent="0.2">
      <c r="B7" s="261"/>
      <c r="C7" s="261"/>
      <c r="D7" s="969"/>
      <c r="E7" s="432"/>
      <c r="F7" s="432"/>
      <c r="G7" s="432"/>
      <c r="H7" s="432"/>
      <c r="I7" s="432"/>
      <c r="J7" s="432"/>
      <c r="K7" s="432"/>
      <c r="L7" s="432"/>
      <c r="M7" s="432"/>
      <c r="N7" s="432"/>
      <c r="O7" s="432"/>
      <c r="P7" s="432"/>
      <c r="Q7" s="432"/>
      <c r="R7" s="432"/>
      <c r="S7" s="432"/>
      <c r="T7" s="432"/>
      <c r="U7" s="432"/>
      <c r="V7" s="432"/>
      <c r="W7" s="432"/>
      <c r="X7" s="432"/>
      <c r="Y7" s="432"/>
      <c r="Z7" s="432"/>
      <c r="AA7" s="970"/>
      <c r="AB7" s="261"/>
      <c r="AC7" s="261"/>
    </row>
    <row r="8" spans="2:46" ht="30" customHeight="1" x14ac:dyDescent="0.2">
      <c r="B8" s="261"/>
      <c r="C8" s="261"/>
      <c r="D8" s="969"/>
      <c r="E8" s="432"/>
      <c r="F8" s="432"/>
      <c r="G8" s="432"/>
      <c r="H8" s="432"/>
      <c r="I8" s="432"/>
      <c r="J8" s="432"/>
      <c r="K8" s="432"/>
      <c r="L8" s="432"/>
      <c r="M8" s="432"/>
      <c r="N8" s="432"/>
      <c r="O8" s="432"/>
      <c r="P8" s="432"/>
      <c r="Q8" s="432"/>
      <c r="R8" s="432"/>
      <c r="S8" s="432"/>
      <c r="T8" s="432"/>
      <c r="U8" s="432"/>
      <c r="V8" s="432"/>
      <c r="W8" s="432"/>
      <c r="X8" s="432"/>
      <c r="Y8" s="432"/>
      <c r="Z8" s="432"/>
      <c r="AA8" s="970"/>
      <c r="AB8" s="261"/>
      <c r="AC8" s="261"/>
    </row>
    <row r="9" spans="2:46" ht="30" customHeight="1" x14ac:dyDescent="0.2">
      <c r="B9" s="128"/>
      <c r="C9" s="128"/>
      <c r="D9" s="969"/>
      <c r="E9" s="432"/>
      <c r="F9" s="432"/>
      <c r="G9" s="432"/>
      <c r="H9" s="432"/>
      <c r="I9" s="432"/>
      <c r="J9" s="432"/>
      <c r="K9" s="432"/>
      <c r="L9" s="432"/>
      <c r="M9" s="432"/>
      <c r="N9" s="432"/>
      <c r="O9" s="432"/>
      <c r="P9" s="432"/>
      <c r="Q9" s="432"/>
      <c r="R9" s="432"/>
      <c r="S9" s="432"/>
      <c r="T9" s="432"/>
      <c r="U9" s="432"/>
      <c r="V9" s="432"/>
      <c r="W9" s="432"/>
      <c r="X9" s="432"/>
      <c r="Y9" s="432"/>
      <c r="Z9" s="432"/>
      <c r="AA9" s="970"/>
      <c r="AB9" s="128"/>
      <c r="AC9" s="128"/>
    </row>
    <row r="10" spans="2:46" ht="30" customHeight="1" x14ac:dyDescent="0.2">
      <c r="B10" s="128"/>
      <c r="C10" s="128"/>
      <c r="D10" s="969"/>
      <c r="E10" s="432"/>
      <c r="F10" s="432"/>
      <c r="G10" s="432"/>
      <c r="H10" s="432"/>
      <c r="I10" s="432"/>
      <c r="J10" s="432"/>
      <c r="K10" s="432"/>
      <c r="L10" s="432"/>
      <c r="M10" s="432"/>
      <c r="N10" s="432"/>
      <c r="O10" s="432"/>
      <c r="P10" s="432"/>
      <c r="Q10" s="432"/>
      <c r="R10" s="432"/>
      <c r="S10" s="432"/>
      <c r="T10" s="432"/>
      <c r="U10" s="432"/>
      <c r="V10" s="432"/>
      <c r="W10" s="432"/>
      <c r="X10" s="432"/>
      <c r="Y10" s="432"/>
      <c r="Z10" s="432"/>
      <c r="AA10" s="970"/>
      <c r="AB10" s="128"/>
      <c r="AC10" s="128"/>
    </row>
    <row r="11" spans="2:46" ht="30" customHeight="1" x14ac:dyDescent="0.2">
      <c r="B11" s="128"/>
      <c r="C11" s="128"/>
      <c r="D11" s="969"/>
      <c r="E11" s="432"/>
      <c r="F11" s="432"/>
      <c r="G11" s="432"/>
      <c r="H11" s="432"/>
      <c r="I11" s="432"/>
      <c r="J11" s="432"/>
      <c r="K11" s="432"/>
      <c r="L11" s="432"/>
      <c r="M11" s="432"/>
      <c r="N11" s="432"/>
      <c r="O11" s="432"/>
      <c r="P11" s="432"/>
      <c r="Q11" s="432"/>
      <c r="R11" s="432"/>
      <c r="S11" s="432"/>
      <c r="T11" s="432"/>
      <c r="U11" s="432"/>
      <c r="V11" s="432"/>
      <c r="W11" s="432"/>
      <c r="X11" s="432"/>
      <c r="Y11" s="432"/>
      <c r="Z11" s="432"/>
      <c r="AA11" s="970"/>
      <c r="AB11" s="128"/>
      <c r="AC11" s="128"/>
    </row>
    <row r="12" spans="2:46" ht="30" customHeight="1" x14ac:dyDescent="0.2">
      <c r="B12" s="130"/>
      <c r="C12" s="130"/>
      <c r="D12" s="969"/>
      <c r="E12" s="432"/>
      <c r="F12" s="432"/>
      <c r="G12" s="432"/>
      <c r="H12" s="432"/>
      <c r="I12" s="432"/>
      <c r="J12" s="432"/>
      <c r="K12" s="432"/>
      <c r="L12" s="432"/>
      <c r="M12" s="432"/>
      <c r="N12" s="432"/>
      <c r="O12" s="432"/>
      <c r="P12" s="432"/>
      <c r="Q12" s="432"/>
      <c r="R12" s="432"/>
      <c r="S12" s="432"/>
      <c r="T12" s="432"/>
      <c r="U12" s="432"/>
      <c r="V12" s="432"/>
      <c r="W12" s="432"/>
      <c r="X12" s="432"/>
      <c r="Y12" s="432"/>
      <c r="Z12" s="432"/>
      <c r="AA12" s="970"/>
      <c r="AB12" s="130"/>
      <c r="AC12" s="130"/>
      <c r="AF12" s="117"/>
      <c r="AI12" s="407"/>
      <c r="AJ12" s="441"/>
      <c r="AK12" s="441"/>
      <c r="AL12" s="441"/>
      <c r="AM12" s="441"/>
      <c r="AN12" s="441"/>
      <c r="AO12" s="134"/>
      <c r="AP12" s="406"/>
      <c r="AQ12" s="406"/>
      <c r="AR12" s="406"/>
      <c r="AS12" s="406"/>
      <c r="AT12" s="406"/>
    </row>
    <row r="13" spans="2:46" ht="30" customHeight="1" x14ac:dyDescent="0.2">
      <c r="B13" s="265"/>
      <c r="C13" s="265"/>
      <c r="D13" s="969"/>
      <c r="E13" s="432"/>
      <c r="F13" s="432"/>
      <c r="G13" s="432"/>
      <c r="H13" s="432"/>
      <c r="I13" s="432"/>
      <c r="J13" s="432"/>
      <c r="K13" s="432"/>
      <c r="L13" s="432"/>
      <c r="M13" s="432"/>
      <c r="N13" s="432"/>
      <c r="O13" s="432"/>
      <c r="P13" s="432"/>
      <c r="Q13" s="432"/>
      <c r="R13" s="432"/>
      <c r="S13" s="432"/>
      <c r="T13" s="432"/>
      <c r="U13" s="432"/>
      <c r="V13" s="432"/>
      <c r="W13" s="432"/>
      <c r="X13" s="432"/>
      <c r="Y13" s="432"/>
      <c r="Z13" s="432"/>
      <c r="AA13" s="970"/>
      <c r="AB13" s="265"/>
      <c r="AC13" s="265"/>
      <c r="AJ13" s="406"/>
      <c r="AK13" s="406"/>
      <c r="AL13" s="406"/>
      <c r="AM13" s="406"/>
      <c r="AN13" s="406"/>
      <c r="AO13" s="406"/>
      <c r="AP13" s="406"/>
      <c r="AQ13" s="406"/>
      <c r="AR13" s="406"/>
      <c r="AS13" s="406"/>
      <c r="AT13" s="406"/>
    </row>
    <row r="14" spans="2:46" ht="30" customHeight="1" thickBot="1" x14ac:dyDescent="0.25">
      <c r="B14" s="265"/>
      <c r="C14" s="265"/>
      <c r="D14" s="971"/>
      <c r="E14" s="972"/>
      <c r="F14" s="972"/>
      <c r="G14" s="972"/>
      <c r="H14" s="972"/>
      <c r="I14" s="972"/>
      <c r="J14" s="972"/>
      <c r="K14" s="972"/>
      <c r="L14" s="972"/>
      <c r="M14" s="972"/>
      <c r="N14" s="972"/>
      <c r="O14" s="972"/>
      <c r="P14" s="972"/>
      <c r="Q14" s="972"/>
      <c r="R14" s="972"/>
      <c r="S14" s="972"/>
      <c r="T14" s="972"/>
      <c r="U14" s="972"/>
      <c r="V14" s="972"/>
      <c r="W14" s="972"/>
      <c r="X14" s="972"/>
      <c r="Y14" s="972"/>
      <c r="Z14" s="972"/>
      <c r="AA14" s="973"/>
      <c r="AB14" s="265"/>
      <c r="AC14" s="265"/>
      <c r="AJ14" s="406"/>
      <c r="AK14" s="406"/>
      <c r="AL14" s="406"/>
      <c r="AM14" s="406"/>
      <c r="AN14" s="406"/>
      <c r="AO14" s="406"/>
      <c r="AP14" s="406"/>
      <c r="AQ14" s="406"/>
      <c r="AR14" s="406"/>
      <c r="AS14" s="406"/>
      <c r="AT14" s="406"/>
    </row>
    <row r="15" spans="2:46" ht="30" customHeight="1" x14ac:dyDescent="0.2">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J15" s="408"/>
      <c r="AK15" s="406"/>
      <c r="AL15" s="406"/>
      <c r="AM15" s="406"/>
      <c r="AN15" s="406"/>
      <c r="AO15" s="406"/>
      <c r="AP15" s="406"/>
      <c r="AQ15" s="406"/>
      <c r="AR15" s="406"/>
      <c r="AS15" s="406"/>
      <c r="AT15" s="406"/>
    </row>
    <row r="16" spans="2:46" ht="40" customHeight="1" thickBot="1" x14ac:dyDescent="0.25">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F16" s="138"/>
      <c r="AJ16" s="409"/>
      <c r="AK16" s="140"/>
      <c r="AL16" s="140"/>
      <c r="AM16" s="140"/>
      <c r="AN16" s="140"/>
      <c r="AO16" s="140"/>
      <c r="AP16" s="140"/>
      <c r="AQ16" s="140"/>
      <c r="AR16" s="140"/>
      <c r="AS16" s="140"/>
      <c r="AT16" s="406"/>
    </row>
    <row r="17" spans="2:49" ht="40" customHeight="1" x14ac:dyDescent="0.2">
      <c r="B17" s="130"/>
      <c r="C17" s="130"/>
      <c r="D17" s="974" t="s">
        <v>4742</v>
      </c>
      <c r="E17" s="967"/>
      <c r="F17" s="967"/>
      <c r="G17" s="967"/>
      <c r="H17" s="967"/>
      <c r="I17" s="967"/>
      <c r="J17" s="967"/>
      <c r="K17" s="967"/>
      <c r="L17" s="967"/>
      <c r="M17" s="967"/>
      <c r="N17" s="967"/>
      <c r="O17" s="967"/>
      <c r="P17" s="967"/>
      <c r="Q17" s="967"/>
      <c r="R17" s="967"/>
      <c r="S17" s="967"/>
      <c r="T17" s="967"/>
      <c r="U17" s="967"/>
      <c r="V17" s="967"/>
      <c r="W17" s="967"/>
      <c r="X17" s="967"/>
      <c r="Y17" s="967"/>
      <c r="Z17" s="967"/>
      <c r="AA17" s="968"/>
      <c r="AB17" s="265"/>
      <c r="AC17" s="130"/>
      <c r="AF17" s="138"/>
      <c r="AG17" s="142"/>
      <c r="AH17" s="142"/>
      <c r="AI17" s="142"/>
      <c r="AJ17" s="951"/>
      <c r="AK17" s="951"/>
      <c r="AL17" s="951"/>
      <c r="AM17" s="951"/>
      <c r="AN17" s="951"/>
      <c r="AO17" s="951"/>
      <c r="AP17" s="951"/>
      <c r="AQ17" s="951"/>
      <c r="AR17" s="951"/>
      <c r="AS17" s="951"/>
      <c r="AT17" s="143"/>
    </row>
    <row r="18" spans="2:49" ht="39.75" customHeight="1" x14ac:dyDescent="0.2">
      <c r="B18" s="130"/>
      <c r="C18" s="130"/>
      <c r="D18" s="969"/>
      <c r="E18" s="432"/>
      <c r="F18" s="432"/>
      <c r="G18" s="432"/>
      <c r="H18" s="432"/>
      <c r="I18" s="432"/>
      <c r="J18" s="432"/>
      <c r="K18" s="432"/>
      <c r="L18" s="432"/>
      <c r="M18" s="432"/>
      <c r="N18" s="432"/>
      <c r="O18" s="432"/>
      <c r="P18" s="432"/>
      <c r="Q18" s="432"/>
      <c r="R18" s="432"/>
      <c r="S18" s="432"/>
      <c r="T18" s="432"/>
      <c r="U18" s="432"/>
      <c r="V18" s="432"/>
      <c r="W18" s="432"/>
      <c r="X18" s="432"/>
      <c r="Y18" s="432"/>
      <c r="Z18" s="432"/>
      <c r="AA18" s="970"/>
      <c r="AB18" s="130"/>
      <c r="AC18" s="130"/>
      <c r="AF18" s="117"/>
      <c r="AJ18" s="144"/>
      <c r="AK18" s="140"/>
      <c r="AL18" s="140"/>
      <c r="AM18" s="140"/>
      <c r="AN18" s="140"/>
      <c r="AO18" s="140"/>
      <c r="AP18" s="140"/>
      <c r="AQ18" s="140"/>
      <c r="AR18" s="140"/>
      <c r="AS18" s="140"/>
      <c r="AT18" s="140"/>
      <c r="AU18" s="140"/>
      <c r="AV18" s="140"/>
      <c r="AW18" s="140"/>
    </row>
    <row r="19" spans="2:49" ht="40" customHeight="1" x14ac:dyDescent="0.2">
      <c r="B19" s="130"/>
      <c r="C19" s="130"/>
      <c r="D19" s="969"/>
      <c r="E19" s="432"/>
      <c r="F19" s="432"/>
      <c r="G19" s="432"/>
      <c r="H19" s="432"/>
      <c r="I19" s="432"/>
      <c r="J19" s="432"/>
      <c r="K19" s="432"/>
      <c r="L19" s="432"/>
      <c r="M19" s="432"/>
      <c r="N19" s="432"/>
      <c r="O19" s="432"/>
      <c r="P19" s="432"/>
      <c r="Q19" s="432"/>
      <c r="R19" s="432"/>
      <c r="S19" s="432"/>
      <c r="T19" s="432"/>
      <c r="U19" s="432"/>
      <c r="V19" s="432"/>
      <c r="W19" s="432"/>
      <c r="X19" s="432"/>
      <c r="Y19" s="432"/>
      <c r="Z19" s="432"/>
      <c r="AA19" s="970"/>
      <c r="AB19" s="130"/>
      <c r="AC19" s="130"/>
      <c r="AF19" s="117"/>
      <c r="AJ19" s="144"/>
      <c r="AK19" s="406"/>
      <c r="AL19" s="406"/>
      <c r="AM19" s="406"/>
      <c r="AN19" s="406"/>
      <c r="AO19" s="406"/>
      <c r="AP19" s="406"/>
      <c r="AQ19" s="406"/>
      <c r="AR19" s="406"/>
      <c r="AS19" s="406"/>
      <c r="AT19" s="406"/>
    </row>
    <row r="20" spans="2:49" ht="30" customHeight="1" x14ac:dyDescent="0.2">
      <c r="B20" s="130"/>
      <c r="C20" s="130"/>
      <c r="D20" s="969"/>
      <c r="E20" s="432"/>
      <c r="F20" s="432"/>
      <c r="G20" s="432"/>
      <c r="H20" s="432"/>
      <c r="I20" s="432"/>
      <c r="J20" s="432"/>
      <c r="K20" s="432"/>
      <c r="L20" s="432"/>
      <c r="M20" s="432"/>
      <c r="N20" s="432"/>
      <c r="O20" s="432"/>
      <c r="P20" s="432"/>
      <c r="Q20" s="432"/>
      <c r="R20" s="432"/>
      <c r="S20" s="432"/>
      <c r="T20" s="432"/>
      <c r="U20" s="432"/>
      <c r="V20" s="432"/>
      <c r="W20" s="432"/>
      <c r="X20" s="432"/>
      <c r="Y20" s="432"/>
      <c r="Z20" s="432"/>
      <c r="AA20" s="970"/>
      <c r="AB20" s="130"/>
      <c r="AC20" s="130"/>
    </row>
    <row r="21" spans="2:49" ht="30" customHeight="1" x14ac:dyDescent="0.2">
      <c r="B21" s="130"/>
      <c r="C21" s="130"/>
      <c r="D21" s="969"/>
      <c r="E21" s="432"/>
      <c r="F21" s="432"/>
      <c r="G21" s="432"/>
      <c r="H21" s="432"/>
      <c r="I21" s="432"/>
      <c r="J21" s="432"/>
      <c r="K21" s="432"/>
      <c r="L21" s="432"/>
      <c r="M21" s="432"/>
      <c r="N21" s="432"/>
      <c r="O21" s="432"/>
      <c r="P21" s="432"/>
      <c r="Q21" s="432"/>
      <c r="R21" s="432"/>
      <c r="S21" s="432"/>
      <c r="T21" s="432"/>
      <c r="U21" s="432"/>
      <c r="V21" s="432"/>
      <c r="W21" s="432"/>
      <c r="X21" s="432"/>
      <c r="Y21" s="432"/>
      <c r="Z21" s="432"/>
      <c r="AA21" s="970"/>
      <c r="AB21" s="130"/>
      <c r="AC21" s="130"/>
    </row>
    <row r="22" spans="2:49" ht="30" customHeight="1" x14ac:dyDescent="0.2">
      <c r="B22" s="130"/>
      <c r="C22" s="130"/>
      <c r="D22" s="969"/>
      <c r="E22" s="432"/>
      <c r="F22" s="432"/>
      <c r="G22" s="432"/>
      <c r="H22" s="432"/>
      <c r="I22" s="432"/>
      <c r="J22" s="432"/>
      <c r="K22" s="432"/>
      <c r="L22" s="432"/>
      <c r="M22" s="432"/>
      <c r="N22" s="432"/>
      <c r="O22" s="432"/>
      <c r="P22" s="432"/>
      <c r="Q22" s="432"/>
      <c r="R22" s="432"/>
      <c r="S22" s="432"/>
      <c r="T22" s="432"/>
      <c r="U22" s="432"/>
      <c r="V22" s="432"/>
      <c r="W22" s="432"/>
      <c r="X22" s="432"/>
      <c r="Y22" s="432"/>
      <c r="Z22" s="432"/>
      <c r="AA22" s="970"/>
      <c r="AB22" s="265"/>
      <c r="AC22" s="130"/>
    </row>
    <row r="23" spans="2:49" ht="30" customHeight="1" x14ac:dyDescent="0.2">
      <c r="B23" s="140"/>
      <c r="C23" s="423"/>
      <c r="D23" s="969"/>
      <c r="E23" s="432"/>
      <c r="F23" s="432"/>
      <c r="G23" s="432"/>
      <c r="H23" s="432"/>
      <c r="I23" s="432"/>
      <c r="J23" s="432"/>
      <c r="K23" s="432"/>
      <c r="L23" s="432"/>
      <c r="M23" s="432"/>
      <c r="N23" s="432"/>
      <c r="O23" s="432"/>
      <c r="P23" s="432"/>
      <c r="Q23" s="432"/>
      <c r="R23" s="432"/>
      <c r="S23" s="432"/>
      <c r="T23" s="432"/>
      <c r="U23" s="432"/>
      <c r="V23" s="432"/>
      <c r="W23" s="432"/>
      <c r="X23" s="432"/>
      <c r="Y23" s="432"/>
      <c r="Z23" s="432"/>
      <c r="AA23" s="970"/>
      <c r="AB23" s="423"/>
      <c r="AC23" s="423"/>
    </row>
    <row r="24" spans="2:49" ht="30" customHeight="1" x14ac:dyDescent="0.2">
      <c r="B24" s="423"/>
      <c r="C24" s="423"/>
      <c r="D24" s="969"/>
      <c r="E24" s="432"/>
      <c r="F24" s="432"/>
      <c r="G24" s="432"/>
      <c r="H24" s="432"/>
      <c r="I24" s="432"/>
      <c r="J24" s="432"/>
      <c r="K24" s="432"/>
      <c r="L24" s="432"/>
      <c r="M24" s="432"/>
      <c r="N24" s="432"/>
      <c r="O24" s="432"/>
      <c r="P24" s="432"/>
      <c r="Q24" s="432"/>
      <c r="R24" s="432"/>
      <c r="S24" s="432"/>
      <c r="T24" s="432"/>
      <c r="U24" s="432"/>
      <c r="V24" s="432"/>
      <c r="W24" s="432"/>
      <c r="X24" s="432"/>
      <c r="Y24" s="432"/>
      <c r="Z24" s="432"/>
      <c r="AA24" s="970"/>
      <c r="AB24" s="423"/>
      <c r="AC24" s="423"/>
      <c r="AF24" s="147"/>
      <c r="AJ24" s="144"/>
    </row>
    <row r="25" spans="2:49" ht="30" customHeight="1" thickBot="1" x14ac:dyDescent="0.25">
      <c r="B25" s="423"/>
      <c r="C25" s="423"/>
      <c r="D25" s="971"/>
      <c r="E25" s="972"/>
      <c r="F25" s="972"/>
      <c r="G25" s="972"/>
      <c r="H25" s="972"/>
      <c r="I25" s="972"/>
      <c r="J25" s="972"/>
      <c r="K25" s="972"/>
      <c r="L25" s="972"/>
      <c r="M25" s="972"/>
      <c r="N25" s="972"/>
      <c r="O25" s="972"/>
      <c r="P25" s="972"/>
      <c r="Q25" s="972"/>
      <c r="R25" s="972"/>
      <c r="S25" s="972"/>
      <c r="T25" s="972"/>
      <c r="U25" s="972"/>
      <c r="V25" s="972"/>
      <c r="W25" s="972"/>
      <c r="X25" s="972"/>
      <c r="Y25" s="972"/>
      <c r="Z25" s="972"/>
      <c r="AA25" s="973"/>
      <c r="AB25" s="423"/>
      <c r="AC25" s="423"/>
    </row>
    <row r="26" spans="2:49" ht="30" customHeight="1" x14ac:dyDescent="0.2">
      <c r="B26" s="423"/>
      <c r="C26" s="423"/>
      <c r="D26" s="423"/>
      <c r="E26" s="423"/>
      <c r="F26" s="423"/>
      <c r="G26" s="423"/>
      <c r="H26" s="423"/>
      <c r="I26" s="423"/>
      <c r="J26" s="423"/>
      <c r="K26" s="423"/>
      <c r="L26" s="423"/>
      <c r="M26" s="423"/>
      <c r="N26" s="423"/>
      <c r="O26" s="423"/>
      <c r="P26" s="423"/>
      <c r="Q26" s="423"/>
      <c r="R26" s="423"/>
      <c r="S26" s="423"/>
      <c r="T26" s="423"/>
      <c r="U26" s="423"/>
      <c r="V26" s="423"/>
      <c r="W26" s="423"/>
      <c r="X26" s="423"/>
      <c r="Y26" s="423"/>
      <c r="Z26" s="423"/>
      <c r="AA26" s="423"/>
      <c r="AB26" s="423"/>
      <c r="AC26" s="423"/>
    </row>
    <row r="27" spans="2:49" ht="30" customHeight="1" x14ac:dyDescent="0.2">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row>
    <row r="28" spans="2:49" ht="20.149999999999999" customHeight="1" x14ac:dyDescent="0.2">
      <c r="B28" s="699" t="s">
        <v>36</v>
      </c>
      <c r="C28" s="700"/>
      <c r="D28" s="700"/>
      <c r="E28" s="700"/>
      <c r="F28" s="700"/>
      <c r="G28" s="700"/>
      <c r="H28" s="700"/>
      <c r="I28" s="700"/>
      <c r="J28" s="700"/>
      <c r="K28" s="700"/>
      <c r="L28" s="700"/>
      <c r="M28" s="700"/>
      <c r="N28" s="700"/>
      <c r="O28" s="700"/>
      <c r="P28" s="700"/>
      <c r="Q28" s="700"/>
      <c r="R28" s="700"/>
      <c r="S28" s="700"/>
      <c r="T28" s="700"/>
      <c r="U28" s="700"/>
      <c r="V28" s="700"/>
      <c r="W28" s="700"/>
      <c r="X28" s="700"/>
      <c r="Y28" s="700"/>
      <c r="Z28" s="700"/>
      <c r="AA28" s="700"/>
      <c r="AB28" s="700"/>
      <c r="AC28" s="700"/>
    </row>
    <row r="29" spans="2:49" ht="20.149999999999999" customHeight="1" x14ac:dyDescent="0.2">
      <c r="B29" s="647" t="s">
        <v>4739</v>
      </c>
      <c r="C29" s="647"/>
      <c r="D29" s="647"/>
      <c r="E29" s="647"/>
      <c r="F29" s="647"/>
      <c r="G29" s="647"/>
      <c r="H29" s="647"/>
      <c r="I29" s="647"/>
      <c r="J29" s="647"/>
      <c r="K29" s="647"/>
      <c r="L29" s="647"/>
      <c r="M29" s="647"/>
      <c r="N29" s="647"/>
      <c r="O29" s="647"/>
      <c r="P29" s="701"/>
      <c r="Q29" s="701"/>
      <c r="R29" s="701"/>
      <c r="S29" s="701"/>
      <c r="T29" s="701"/>
      <c r="U29" s="701"/>
      <c r="V29" s="701"/>
      <c r="W29" s="701"/>
      <c r="X29" s="701"/>
      <c r="Y29" s="701"/>
      <c r="Z29" s="701"/>
      <c r="AA29" s="701"/>
      <c r="AB29" s="701"/>
      <c r="AC29" s="701"/>
    </row>
    <row r="30" spans="2:49" ht="10" customHeight="1" x14ac:dyDescent="0.2">
      <c r="B30" s="252"/>
      <c r="C30" s="252"/>
      <c r="D30" s="252"/>
      <c r="E30" s="252"/>
      <c r="F30" s="252"/>
      <c r="G30" s="252"/>
      <c r="H30" s="252"/>
      <c r="I30" s="252"/>
      <c r="J30" s="252"/>
      <c r="K30" s="252"/>
      <c r="L30" s="252"/>
      <c r="M30" s="252"/>
      <c r="N30" s="252"/>
      <c r="O30" s="252"/>
      <c r="P30" s="257"/>
      <c r="Q30" s="257"/>
      <c r="R30" s="257"/>
      <c r="S30" s="257"/>
      <c r="T30" s="257"/>
      <c r="U30" s="257"/>
      <c r="V30" s="257"/>
      <c r="W30" s="257"/>
      <c r="X30" s="257"/>
      <c r="Y30" s="257"/>
      <c r="Z30" s="257"/>
      <c r="AA30" s="257"/>
      <c r="AB30" s="257"/>
      <c r="AC30" s="257"/>
    </row>
    <row r="31" spans="2:49" ht="20.149999999999999" customHeight="1" x14ac:dyDescent="0.2">
      <c r="B31" s="952" t="s">
        <v>4740</v>
      </c>
      <c r="C31" s="952"/>
      <c r="D31" s="952"/>
      <c r="E31" s="952"/>
      <c r="F31" s="952"/>
      <c r="G31" s="952"/>
      <c r="H31" s="952"/>
      <c r="I31" s="952"/>
      <c r="J31" s="952"/>
      <c r="K31" s="952"/>
      <c r="L31" s="952"/>
      <c r="M31" s="952"/>
      <c r="N31" s="952"/>
      <c r="O31" s="952"/>
      <c r="P31" s="953"/>
      <c r="Q31" s="953"/>
      <c r="R31" s="953"/>
      <c r="S31" s="953"/>
      <c r="T31" s="953"/>
      <c r="U31" s="953"/>
      <c r="V31" s="953"/>
      <c r="W31" s="953"/>
      <c r="X31" s="953"/>
      <c r="Y31" s="953"/>
      <c r="Z31" s="953"/>
      <c r="AA31" s="953"/>
      <c r="AB31" s="953"/>
      <c r="AC31" s="953"/>
    </row>
    <row r="32" spans="2:49" ht="30" customHeight="1" thickBot="1" x14ac:dyDescent="0.25">
      <c r="B32" s="964" t="s">
        <v>13</v>
      </c>
      <c r="C32" s="964"/>
      <c r="D32" s="964"/>
      <c r="E32" s="964"/>
      <c r="F32" s="964"/>
      <c r="G32" s="964"/>
      <c r="H32" s="964"/>
      <c r="I32" s="964"/>
      <c r="J32" s="964"/>
      <c r="K32" s="964"/>
      <c r="L32" s="964"/>
      <c r="M32" s="964"/>
      <c r="N32" s="964"/>
      <c r="O32" s="964"/>
      <c r="P32" s="965"/>
      <c r="Q32" s="965"/>
      <c r="R32" s="965"/>
      <c r="S32" s="965"/>
      <c r="T32" s="965"/>
      <c r="U32" s="965"/>
      <c r="V32" s="965"/>
      <c r="W32" s="965"/>
      <c r="X32" s="965"/>
      <c r="Y32" s="965"/>
      <c r="Z32" s="965"/>
      <c r="AA32" s="965"/>
      <c r="AB32" s="965"/>
      <c r="AC32" s="965"/>
    </row>
    <row r="33" spans="2:49" ht="30" customHeight="1" x14ac:dyDescent="0.2">
      <c r="B33" s="261"/>
      <c r="C33"/>
      <c r="D33" s="966" t="s">
        <v>4745</v>
      </c>
      <c r="E33" s="967"/>
      <c r="F33" s="967"/>
      <c r="G33" s="967"/>
      <c r="H33" s="967"/>
      <c r="I33" s="967"/>
      <c r="J33" s="967"/>
      <c r="K33" s="967"/>
      <c r="L33" s="967"/>
      <c r="M33" s="967"/>
      <c r="N33" s="967"/>
      <c r="O33" s="967"/>
      <c r="P33" s="967"/>
      <c r="Q33" s="967"/>
      <c r="R33" s="967"/>
      <c r="S33" s="967"/>
      <c r="T33" s="967"/>
      <c r="U33" s="967"/>
      <c r="V33" s="967"/>
      <c r="W33" s="967"/>
      <c r="X33" s="967"/>
      <c r="Y33" s="967"/>
      <c r="Z33" s="967"/>
      <c r="AA33" s="968"/>
      <c r="AB33" s="261"/>
      <c r="AC33" s="261"/>
    </row>
    <row r="34" spans="2:49" ht="30" customHeight="1" x14ac:dyDescent="0.2">
      <c r="B34" s="261"/>
      <c r="C34" s="261"/>
      <c r="D34" s="969"/>
      <c r="E34" s="432"/>
      <c r="F34" s="432"/>
      <c r="G34" s="432"/>
      <c r="H34" s="432"/>
      <c r="I34" s="432"/>
      <c r="J34" s="432"/>
      <c r="K34" s="432"/>
      <c r="L34" s="432"/>
      <c r="M34" s="432"/>
      <c r="N34" s="432"/>
      <c r="O34" s="432"/>
      <c r="P34" s="432"/>
      <c r="Q34" s="432"/>
      <c r="R34" s="432"/>
      <c r="S34" s="432"/>
      <c r="T34" s="432"/>
      <c r="U34" s="432"/>
      <c r="V34" s="432"/>
      <c r="W34" s="432"/>
      <c r="X34" s="432"/>
      <c r="Y34" s="432"/>
      <c r="Z34" s="432"/>
      <c r="AA34" s="970"/>
      <c r="AB34" s="261"/>
      <c r="AC34" s="261"/>
    </row>
    <row r="35" spans="2:49" ht="30" customHeight="1" x14ac:dyDescent="0.2">
      <c r="B35" s="261"/>
      <c r="C35" s="261"/>
      <c r="D35" s="969"/>
      <c r="E35" s="432"/>
      <c r="F35" s="432"/>
      <c r="G35" s="432"/>
      <c r="H35" s="432"/>
      <c r="I35" s="432"/>
      <c r="J35" s="432"/>
      <c r="K35" s="432"/>
      <c r="L35" s="432"/>
      <c r="M35" s="432"/>
      <c r="N35" s="432"/>
      <c r="O35" s="432"/>
      <c r="P35" s="432"/>
      <c r="Q35" s="432"/>
      <c r="R35" s="432"/>
      <c r="S35" s="432"/>
      <c r="T35" s="432"/>
      <c r="U35" s="432"/>
      <c r="V35" s="432"/>
      <c r="W35" s="432"/>
      <c r="X35" s="432"/>
      <c r="Y35" s="432"/>
      <c r="Z35" s="432"/>
      <c r="AA35" s="970"/>
      <c r="AB35" s="261"/>
      <c r="AC35" s="261"/>
    </row>
    <row r="36" spans="2:49" ht="30" customHeight="1" x14ac:dyDescent="0.2">
      <c r="B36" s="128"/>
      <c r="C36" s="128"/>
      <c r="D36" s="969"/>
      <c r="E36" s="432"/>
      <c r="F36" s="432"/>
      <c r="G36" s="432"/>
      <c r="H36" s="432"/>
      <c r="I36" s="432"/>
      <c r="J36" s="432"/>
      <c r="K36" s="432"/>
      <c r="L36" s="432"/>
      <c r="M36" s="432"/>
      <c r="N36" s="432"/>
      <c r="O36" s="432"/>
      <c r="P36" s="432"/>
      <c r="Q36" s="432"/>
      <c r="R36" s="432"/>
      <c r="S36" s="432"/>
      <c r="T36" s="432"/>
      <c r="U36" s="432"/>
      <c r="V36" s="432"/>
      <c r="W36" s="432"/>
      <c r="X36" s="432"/>
      <c r="Y36" s="432"/>
      <c r="Z36" s="432"/>
      <c r="AA36" s="970"/>
      <c r="AB36" s="128"/>
      <c r="AC36" s="128"/>
    </row>
    <row r="37" spans="2:49" ht="30" customHeight="1" x14ac:dyDescent="0.2">
      <c r="B37" s="128"/>
      <c r="C37" s="128"/>
      <c r="D37" s="969"/>
      <c r="E37" s="432"/>
      <c r="F37" s="432"/>
      <c r="G37" s="432"/>
      <c r="H37" s="432"/>
      <c r="I37" s="432"/>
      <c r="J37" s="432"/>
      <c r="K37" s="432"/>
      <c r="L37" s="432"/>
      <c r="M37" s="432"/>
      <c r="N37" s="432"/>
      <c r="O37" s="432"/>
      <c r="P37" s="432"/>
      <c r="Q37" s="432"/>
      <c r="R37" s="432"/>
      <c r="S37" s="432"/>
      <c r="T37" s="432"/>
      <c r="U37" s="432"/>
      <c r="V37" s="432"/>
      <c r="W37" s="432"/>
      <c r="X37" s="432"/>
      <c r="Y37" s="432"/>
      <c r="Z37" s="432"/>
      <c r="AA37" s="970"/>
      <c r="AB37" s="128"/>
      <c r="AC37" s="128"/>
    </row>
    <row r="38" spans="2:49" ht="30" customHeight="1" x14ac:dyDescent="0.2">
      <c r="B38" s="128"/>
      <c r="C38" s="128"/>
      <c r="D38" s="969"/>
      <c r="E38" s="432"/>
      <c r="F38" s="432"/>
      <c r="G38" s="432"/>
      <c r="H38" s="432"/>
      <c r="I38" s="432"/>
      <c r="J38" s="432"/>
      <c r="K38" s="432"/>
      <c r="L38" s="432"/>
      <c r="M38" s="432"/>
      <c r="N38" s="432"/>
      <c r="O38" s="432"/>
      <c r="P38" s="432"/>
      <c r="Q38" s="432"/>
      <c r="R38" s="432"/>
      <c r="S38" s="432"/>
      <c r="T38" s="432"/>
      <c r="U38" s="432"/>
      <c r="V38" s="432"/>
      <c r="W38" s="432"/>
      <c r="X38" s="432"/>
      <c r="Y38" s="432"/>
      <c r="Z38" s="432"/>
      <c r="AA38" s="970"/>
      <c r="AB38" s="128"/>
      <c r="AC38" s="128"/>
    </row>
    <row r="39" spans="2:49" ht="30" customHeight="1" x14ac:dyDescent="0.2">
      <c r="B39" s="130"/>
      <c r="C39" s="130"/>
      <c r="D39" s="969"/>
      <c r="E39" s="432"/>
      <c r="F39" s="432"/>
      <c r="G39" s="432"/>
      <c r="H39" s="432"/>
      <c r="I39" s="432"/>
      <c r="J39" s="432"/>
      <c r="K39" s="432"/>
      <c r="L39" s="432"/>
      <c r="M39" s="432"/>
      <c r="N39" s="432"/>
      <c r="O39" s="432"/>
      <c r="P39" s="432"/>
      <c r="Q39" s="432"/>
      <c r="R39" s="432"/>
      <c r="S39" s="432"/>
      <c r="T39" s="432"/>
      <c r="U39" s="432"/>
      <c r="V39" s="432"/>
      <c r="W39" s="432"/>
      <c r="X39" s="432"/>
      <c r="Y39" s="432"/>
      <c r="Z39" s="432"/>
      <c r="AA39" s="970"/>
      <c r="AB39" s="130"/>
      <c r="AC39" s="130"/>
      <c r="AF39" s="117"/>
      <c r="AI39" s="407"/>
      <c r="AJ39" s="441"/>
      <c r="AK39" s="441"/>
      <c r="AL39" s="441"/>
      <c r="AM39" s="441"/>
      <c r="AN39" s="441"/>
      <c r="AO39" s="134"/>
      <c r="AP39" s="406"/>
      <c r="AQ39" s="406"/>
      <c r="AR39" s="406"/>
      <c r="AS39" s="406"/>
      <c r="AT39" s="406"/>
    </row>
    <row r="40" spans="2:49" ht="30" customHeight="1" x14ac:dyDescent="0.2">
      <c r="B40" s="265"/>
      <c r="C40" s="265"/>
      <c r="D40" s="969"/>
      <c r="E40" s="432"/>
      <c r="F40" s="432"/>
      <c r="G40" s="432"/>
      <c r="H40" s="432"/>
      <c r="I40" s="432"/>
      <c r="J40" s="432"/>
      <c r="K40" s="432"/>
      <c r="L40" s="432"/>
      <c r="M40" s="432"/>
      <c r="N40" s="432"/>
      <c r="O40" s="432"/>
      <c r="P40" s="432"/>
      <c r="Q40" s="432"/>
      <c r="R40" s="432"/>
      <c r="S40" s="432"/>
      <c r="T40" s="432"/>
      <c r="U40" s="432"/>
      <c r="V40" s="432"/>
      <c r="W40" s="432"/>
      <c r="X40" s="432"/>
      <c r="Y40" s="432"/>
      <c r="Z40" s="432"/>
      <c r="AA40" s="970"/>
      <c r="AB40" s="265"/>
      <c r="AC40" s="265"/>
      <c r="AJ40" s="406"/>
      <c r="AK40" s="406"/>
      <c r="AL40" s="406"/>
      <c r="AM40" s="406"/>
      <c r="AN40" s="406"/>
      <c r="AO40" s="406"/>
      <c r="AP40" s="406"/>
      <c r="AQ40" s="406"/>
      <c r="AR40" s="406"/>
      <c r="AS40" s="406"/>
      <c r="AT40" s="406"/>
    </row>
    <row r="41" spans="2:49" ht="30" customHeight="1" thickBot="1" x14ac:dyDescent="0.25">
      <c r="B41" s="265"/>
      <c r="C41" s="265"/>
      <c r="D41" s="971"/>
      <c r="E41" s="972"/>
      <c r="F41" s="972"/>
      <c r="G41" s="972"/>
      <c r="H41" s="972"/>
      <c r="I41" s="972"/>
      <c r="J41" s="972"/>
      <c r="K41" s="972"/>
      <c r="L41" s="972"/>
      <c r="M41" s="972"/>
      <c r="N41" s="972"/>
      <c r="O41" s="972"/>
      <c r="P41" s="972"/>
      <c r="Q41" s="972"/>
      <c r="R41" s="972"/>
      <c r="S41" s="972"/>
      <c r="T41" s="972"/>
      <c r="U41" s="972"/>
      <c r="V41" s="972"/>
      <c r="W41" s="972"/>
      <c r="X41" s="972"/>
      <c r="Y41" s="972"/>
      <c r="Z41" s="972"/>
      <c r="AA41" s="973"/>
      <c r="AB41" s="265"/>
      <c r="AC41" s="265"/>
      <c r="AJ41" s="406"/>
      <c r="AK41" s="406"/>
      <c r="AL41" s="406"/>
      <c r="AM41" s="406"/>
      <c r="AN41" s="406"/>
      <c r="AO41" s="406"/>
      <c r="AP41" s="406"/>
      <c r="AQ41" s="406"/>
      <c r="AR41" s="406"/>
      <c r="AS41" s="406"/>
      <c r="AT41" s="406"/>
    </row>
    <row r="42" spans="2:49" ht="30" customHeight="1" x14ac:dyDescent="0.2">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J42" s="408"/>
      <c r="AK42" s="406"/>
      <c r="AL42" s="406"/>
      <c r="AM42" s="406"/>
      <c r="AN42" s="406"/>
      <c r="AO42" s="406"/>
      <c r="AP42" s="406"/>
      <c r="AQ42" s="406"/>
      <c r="AR42" s="406"/>
      <c r="AS42" s="406"/>
      <c r="AT42" s="406"/>
    </row>
    <row r="43" spans="2:49" ht="40" customHeight="1" thickBot="1" x14ac:dyDescent="0.25">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F43" s="138"/>
      <c r="AJ43" s="409"/>
      <c r="AK43" s="140"/>
      <c r="AL43" s="140"/>
      <c r="AM43" s="140"/>
      <c r="AN43" s="140"/>
      <c r="AO43" s="140"/>
      <c r="AP43" s="140"/>
      <c r="AQ43" s="140"/>
      <c r="AR43" s="140"/>
      <c r="AS43" s="140"/>
      <c r="AT43" s="406"/>
    </row>
    <row r="44" spans="2:49" ht="40" customHeight="1" x14ac:dyDescent="0.2">
      <c r="B44" s="130"/>
      <c r="C44" s="130"/>
      <c r="D44" s="955" t="s">
        <v>4746</v>
      </c>
      <c r="E44" s="956"/>
      <c r="F44" s="956"/>
      <c r="G44" s="956"/>
      <c r="H44" s="956"/>
      <c r="I44" s="956"/>
      <c r="J44" s="956"/>
      <c r="K44" s="956"/>
      <c r="L44" s="956"/>
      <c r="M44" s="956"/>
      <c r="N44" s="956"/>
      <c r="O44" s="956"/>
      <c r="P44" s="956"/>
      <c r="Q44" s="956"/>
      <c r="R44" s="956"/>
      <c r="S44" s="956"/>
      <c r="T44" s="956"/>
      <c r="U44" s="956"/>
      <c r="V44" s="956"/>
      <c r="W44" s="956"/>
      <c r="X44" s="956"/>
      <c r="Y44" s="956"/>
      <c r="Z44" s="956"/>
      <c r="AA44" s="957"/>
      <c r="AB44" s="265"/>
      <c r="AC44" s="130"/>
      <c r="AF44" s="138"/>
      <c r="AG44" s="142"/>
      <c r="AH44" s="142"/>
      <c r="AI44" s="142"/>
      <c r="AJ44" s="951"/>
      <c r="AK44" s="951"/>
      <c r="AL44" s="951"/>
      <c r="AM44" s="951"/>
      <c r="AN44" s="951"/>
      <c r="AO44" s="951"/>
      <c r="AP44" s="951"/>
      <c r="AQ44" s="951"/>
      <c r="AR44" s="951"/>
      <c r="AS44" s="951"/>
      <c r="AT44" s="143"/>
    </row>
    <row r="45" spans="2:49" ht="39.75" customHeight="1" x14ac:dyDescent="0.2">
      <c r="B45" s="130"/>
      <c r="C45" s="130"/>
      <c r="D45" s="958"/>
      <c r="E45" s="959"/>
      <c r="F45" s="959"/>
      <c r="G45" s="959"/>
      <c r="H45" s="959"/>
      <c r="I45" s="959"/>
      <c r="J45" s="959"/>
      <c r="K45" s="959"/>
      <c r="L45" s="959"/>
      <c r="M45" s="959"/>
      <c r="N45" s="959"/>
      <c r="O45" s="959"/>
      <c r="P45" s="959"/>
      <c r="Q45" s="959"/>
      <c r="R45" s="959"/>
      <c r="S45" s="959"/>
      <c r="T45" s="959"/>
      <c r="U45" s="959"/>
      <c r="V45" s="959"/>
      <c r="W45" s="959"/>
      <c r="X45" s="959"/>
      <c r="Y45" s="959"/>
      <c r="Z45" s="959"/>
      <c r="AA45" s="960"/>
      <c r="AB45" s="130"/>
      <c r="AC45" s="130"/>
      <c r="AF45" s="117"/>
      <c r="AJ45" s="144"/>
      <c r="AK45" s="140"/>
      <c r="AL45" s="140"/>
      <c r="AM45" s="140"/>
      <c r="AN45" s="140"/>
      <c r="AO45" s="140"/>
      <c r="AP45" s="140"/>
      <c r="AQ45" s="140"/>
      <c r="AR45" s="140"/>
      <c r="AS45" s="140"/>
      <c r="AT45" s="140"/>
      <c r="AU45" s="140"/>
      <c r="AV45" s="140"/>
      <c r="AW45" s="140"/>
    </row>
    <row r="46" spans="2:49" ht="40" customHeight="1" x14ac:dyDescent="0.2">
      <c r="B46" s="130"/>
      <c r="C46" s="130"/>
      <c r="D46" s="958"/>
      <c r="E46" s="959"/>
      <c r="F46" s="959"/>
      <c r="G46" s="959"/>
      <c r="H46" s="959"/>
      <c r="I46" s="959"/>
      <c r="J46" s="959"/>
      <c r="K46" s="959"/>
      <c r="L46" s="959"/>
      <c r="M46" s="959"/>
      <c r="N46" s="959"/>
      <c r="O46" s="959"/>
      <c r="P46" s="959"/>
      <c r="Q46" s="959"/>
      <c r="R46" s="959"/>
      <c r="S46" s="959"/>
      <c r="T46" s="959"/>
      <c r="U46" s="959"/>
      <c r="V46" s="959"/>
      <c r="W46" s="959"/>
      <c r="X46" s="959"/>
      <c r="Y46" s="959"/>
      <c r="Z46" s="959"/>
      <c r="AA46" s="960"/>
      <c r="AB46" s="130"/>
      <c r="AC46" s="130"/>
      <c r="AF46" s="117"/>
      <c r="AJ46" s="144"/>
      <c r="AK46" s="406"/>
      <c r="AL46" s="406"/>
      <c r="AM46" s="406"/>
      <c r="AN46" s="406"/>
      <c r="AO46" s="406"/>
      <c r="AP46" s="406"/>
      <c r="AQ46" s="406"/>
      <c r="AR46" s="406"/>
      <c r="AS46" s="406"/>
      <c r="AT46" s="406"/>
    </row>
    <row r="47" spans="2:49" ht="30" customHeight="1" x14ac:dyDescent="0.2">
      <c r="B47" s="130"/>
      <c r="C47" s="130"/>
      <c r="D47" s="958"/>
      <c r="E47" s="959"/>
      <c r="F47" s="959"/>
      <c r="G47" s="959"/>
      <c r="H47" s="959"/>
      <c r="I47" s="959"/>
      <c r="J47" s="959"/>
      <c r="K47" s="959"/>
      <c r="L47" s="959"/>
      <c r="M47" s="959"/>
      <c r="N47" s="959"/>
      <c r="O47" s="959"/>
      <c r="P47" s="959"/>
      <c r="Q47" s="959"/>
      <c r="R47" s="959"/>
      <c r="S47" s="959"/>
      <c r="T47" s="959"/>
      <c r="U47" s="959"/>
      <c r="V47" s="959"/>
      <c r="W47" s="959"/>
      <c r="X47" s="959"/>
      <c r="Y47" s="959"/>
      <c r="Z47" s="959"/>
      <c r="AA47" s="960"/>
      <c r="AB47" s="130"/>
      <c r="AC47" s="130"/>
    </row>
    <row r="48" spans="2:49" ht="30" customHeight="1" x14ac:dyDescent="0.2">
      <c r="B48" s="130"/>
      <c r="C48" s="130"/>
      <c r="D48" s="958"/>
      <c r="E48" s="959"/>
      <c r="F48" s="959"/>
      <c r="G48" s="959"/>
      <c r="H48" s="959"/>
      <c r="I48" s="959"/>
      <c r="J48" s="959"/>
      <c r="K48" s="959"/>
      <c r="L48" s="959"/>
      <c r="M48" s="959"/>
      <c r="N48" s="959"/>
      <c r="O48" s="959"/>
      <c r="P48" s="959"/>
      <c r="Q48" s="959"/>
      <c r="R48" s="959"/>
      <c r="S48" s="959"/>
      <c r="T48" s="959"/>
      <c r="U48" s="959"/>
      <c r="V48" s="959"/>
      <c r="W48" s="959"/>
      <c r="X48" s="959"/>
      <c r="Y48" s="959"/>
      <c r="Z48" s="959"/>
      <c r="AA48" s="960"/>
      <c r="AB48" s="130"/>
      <c r="AC48" s="130"/>
    </row>
    <row r="49" spans="2:36" ht="30" customHeight="1" x14ac:dyDescent="0.2">
      <c r="B49" s="130"/>
      <c r="C49" s="130"/>
      <c r="D49" s="958"/>
      <c r="E49" s="959"/>
      <c r="F49" s="959"/>
      <c r="G49" s="959"/>
      <c r="H49" s="959"/>
      <c r="I49" s="959"/>
      <c r="J49" s="959"/>
      <c r="K49" s="959"/>
      <c r="L49" s="959"/>
      <c r="M49" s="959"/>
      <c r="N49" s="959"/>
      <c r="O49" s="959"/>
      <c r="P49" s="959"/>
      <c r="Q49" s="959"/>
      <c r="R49" s="959"/>
      <c r="S49" s="959"/>
      <c r="T49" s="959"/>
      <c r="U49" s="959"/>
      <c r="V49" s="959"/>
      <c r="W49" s="959"/>
      <c r="X49" s="959"/>
      <c r="Y49" s="959"/>
      <c r="Z49" s="959"/>
      <c r="AA49" s="960"/>
      <c r="AB49" s="265"/>
      <c r="AC49" s="130"/>
    </row>
    <row r="50" spans="2:36" ht="30" customHeight="1" x14ac:dyDescent="0.2">
      <c r="B50" s="140"/>
      <c r="C50" s="423"/>
      <c r="D50" s="958"/>
      <c r="E50" s="959"/>
      <c r="F50" s="959"/>
      <c r="G50" s="959"/>
      <c r="H50" s="959"/>
      <c r="I50" s="959"/>
      <c r="J50" s="959"/>
      <c r="K50" s="959"/>
      <c r="L50" s="959"/>
      <c r="M50" s="959"/>
      <c r="N50" s="959"/>
      <c r="O50" s="959"/>
      <c r="P50" s="959"/>
      <c r="Q50" s="959"/>
      <c r="R50" s="959"/>
      <c r="S50" s="959"/>
      <c r="T50" s="959"/>
      <c r="U50" s="959"/>
      <c r="V50" s="959"/>
      <c r="W50" s="959"/>
      <c r="X50" s="959"/>
      <c r="Y50" s="959"/>
      <c r="Z50" s="959"/>
      <c r="AA50" s="960"/>
      <c r="AB50" s="423"/>
      <c r="AC50" s="423"/>
    </row>
    <row r="51" spans="2:36" ht="30" customHeight="1" x14ac:dyDescent="0.2">
      <c r="B51" s="423"/>
      <c r="C51" s="423"/>
      <c r="D51" s="958"/>
      <c r="E51" s="959"/>
      <c r="F51" s="959"/>
      <c r="G51" s="959"/>
      <c r="H51" s="959"/>
      <c r="I51" s="959"/>
      <c r="J51" s="959"/>
      <c r="K51" s="959"/>
      <c r="L51" s="959"/>
      <c r="M51" s="959"/>
      <c r="N51" s="959"/>
      <c r="O51" s="959"/>
      <c r="P51" s="959"/>
      <c r="Q51" s="959"/>
      <c r="R51" s="959"/>
      <c r="S51" s="959"/>
      <c r="T51" s="959"/>
      <c r="U51" s="959"/>
      <c r="V51" s="959"/>
      <c r="W51" s="959"/>
      <c r="X51" s="959"/>
      <c r="Y51" s="959"/>
      <c r="Z51" s="959"/>
      <c r="AA51" s="960"/>
      <c r="AB51" s="423"/>
      <c r="AC51" s="423"/>
      <c r="AF51" s="147"/>
      <c r="AJ51" s="144"/>
    </row>
    <row r="52" spans="2:36" ht="30" customHeight="1" thickBot="1" x14ac:dyDescent="0.25">
      <c r="B52" s="423"/>
      <c r="C52" s="423"/>
      <c r="D52" s="961"/>
      <c r="E52" s="962"/>
      <c r="F52" s="962"/>
      <c r="G52" s="962"/>
      <c r="H52" s="962"/>
      <c r="I52" s="962"/>
      <c r="J52" s="962"/>
      <c r="K52" s="962"/>
      <c r="L52" s="962"/>
      <c r="M52" s="962"/>
      <c r="N52" s="962"/>
      <c r="O52" s="962"/>
      <c r="P52" s="962"/>
      <c r="Q52" s="962"/>
      <c r="R52" s="962"/>
      <c r="S52" s="962"/>
      <c r="T52" s="962"/>
      <c r="U52" s="962"/>
      <c r="V52" s="962"/>
      <c r="W52" s="962"/>
      <c r="X52" s="962"/>
      <c r="Y52" s="962"/>
      <c r="Z52" s="962"/>
      <c r="AA52" s="963"/>
      <c r="AB52" s="423"/>
      <c r="AC52" s="423"/>
    </row>
    <row r="53" spans="2:36" ht="30" customHeight="1" x14ac:dyDescent="0.2">
      <c r="B53" s="423"/>
      <c r="C53" s="423"/>
      <c r="D53" s="423"/>
      <c r="E53" s="423"/>
      <c r="F53" s="423"/>
      <c r="G53" s="423"/>
      <c r="H53" s="423"/>
      <c r="I53" s="423"/>
      <c r="J53" s="423"/>
      <c r="K53" s="423"/>
      <c r="L53" s="423"/>
      <c r="M53" s="423"/>
      <c r="N53" s="423"/>
      <c r="O53" s="423"/>
      <c r="P53" s="423"/>
      <c r="Q53" s="423"/>
      <c r="R53" s="423"/>
      <c r="S53" s="423"/>
      <c r="T53" s="423"/>
      <c r="U53" s="423"/>
      <c r="V53" s="423"/>
      <c r="W53" s="423"/>
      <c r="X53" s="423"/>
      <c r="Y53" s="423"/>
      <c r="Z53" s="423"/>
      <c r="AA53" s="423"/>
      <c r="AB53" s="423"/>
      <c r="AC53" s="423"/>
    </row>
    <row r="54" spans="2:36" ht="30" customHeight="1" x14ac:dyDescent="0.2">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row>
  </sheetData>
  <mergeCells count="16">
    <mergeCell ref="B1:AC1"/>
    <mergeCell ref="B2:AC2"/>
    <mergeCell ref="B4:AC4"/>
    <mergeCell ref="AJ12:AN12"/>
    <mergeCell ref="AJ17:AS17"/>
    <mergeCell ref="D6:AA14"/>
    <mergeCell ref="D17:AA25"/>
    <mergeCell ref="B5:AC5"/>
    <mergeCell ref="D44:AA52"/>
    <mergeCell ref="AJ44:AS44"/>
    <mergeCell ref="B28:AC28"/>
    <mergeCell ref="B29:AC29"/>
    <mergeCell ref="B31:AC31"/>
    <mergeCell ref="B32:AC32"/>
    <mergeCell ref="D33:AA41"/>
    <mergeCell ref="AJ39:AN39"/>
  </mergeCells>
  <phoneticPr fontId="2"/>
  <pageMargins left="0.78740157480314965" right="0" top="0.59055118110236227" bottom="0.39370078740157483" header="0.51181102362204722" footer="0.51181102362204722"/>
  <pageSetup paperSize="9" orientation="portrait"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8886C-F035-40FD-827A-7A20204D1D8D}">
  <sheetPr>
    <tabColor rgb="FFFFFF00"/>
  </sheetPr>
  <dimension ref="B1:AW27"/>
  <sheetViews>
    <sheetView view="pageBreakPreview" zoomScaleNormal="100" zoomScaleSheetLayoutView="100" workbookViewId="0">
      <selection activeCell="AR10" sqref="AR10"/>
    </sheetView>
  </sheetViews>
  <sheetFormatPr defaultColWidth="3.36328125" defaultRowHeight="16" customHeight="1" x14ac:dyDescent="0.2"/>
  <cols>
    <col min="1" max="1" width="3.36328125" style="122"/>
    <col min="2" max="43" width="2.90625" style="122" customWidth="1"/>
    <col min="44" max="16384" width="3.36328125" style="122"/>
  </cols>
  <sheetData>
    <row r="1" spans="2:46" ht="20.149999999999999" customHeight="1" x14ac:dyDescent="0.2">
      <c r="B1" s="699" t="s">
        <v>36</v>
      </c>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row>
    <row r="2" spans="2:46" ht="20.149999999999999" customHeight="1" x14ac:dyDescent="0.2">
      <c r="B2" s="647" t="s">
        <v>4747</v>
      </c>
      <c r="C2" s="647"/>
      <c r="D2" s="647"/>
      <c r="E2" s="647"/>
      <c r="F2" s="647"/>
      <c r="G2" s="647"/>
      <c r="H2" s="647"/>
      <c r="I2" s="647"/>
      <c r="J2" s="647"/>
      <c r="K2" s="647"/>
      <c r="L2" s="647"/>
      <c r="M2" s="647"/>
      <c r="N2" s="647"/>
      <c r="O2" s="647"/>
      <c r="P2" s="701"/>
      <c r="Q2" s="701"/>
      <c r="R2" s="701"/>
      <c r="S2" s="701"/>
      <c r="T2" s="701"/>
      <c r="U2" s="701"/>
      <c r="V2" s="701"/>
      <c r="W2" s="701"/>
      <c r="X2" s="701"/>
      <c r="Y2" s="701"/>
      <c r="Z2" s="701"/>
      <c r="AA2" s="701"/>
      <c r="AB2" s="701"/>
      <c r="AC2" s="701"/>
    </row>
    <row r="3" spans="2:46" ht="10" customHeight="1" x14ac:dyDescent="0.2">
      <c r="B3" s="252"/>
      <c r="C3" s="252"/>
      <c r="D3" s="252"/>
      <c r="E3" s="252"/>
      <c r="F3" s="252"/>
      <c r="G3" s="252"/>
      <c r="H3" s="252"/>
      <c r="I3" s="252"/>
      <c r="J3" s="252"/>
      <c r="K3" s="252"/>
      <c r="L3" s="252"/>
      <c r="M3" s="252"/>
      <c r="N3" s="252"/>
      <c r="O3" s="252"/>
      <c r="P3" s="257"/>
      <c r="Q3" s="257"/>
      <c r="R3" s="257"/>
      <c r="S3" s="257"/>
      <c r="T3" s="257"/>
      <c r="U3" s="257"/>
      <c r="V3" s="257"/>
      <c r="W3" s="257"/>
      <c r="X3" s="257"/>
      <c r="Y3" s="257"/>
      <c r="Z3" s="257"/>
      <c r="AA3" s="257"/>
      <c r="AB3" s="257"/>
      <c r="AC3" s="257"/>
    </row>
    <row r="4" spans="2:46" ht="20.149999999999999" customHeight="1" x14ac:dyDescent="0.2">
      <c r="B4" s="952" t="s">
        <v>4748</v>
      </c>
      <c r="C4" s="952"/>
      <c r="D4" s="952"/>
      <c r="E4" s="952"/>
      <c r="F4" s="952"/>
      <c r="G4" s="952"/>
      <c r="H4" s="952"/>
      <c r="I4" s="952"/>
      <c r="J4" s="952"/>
      <c r="K4" s="952"/>
      <c r="L4" s="952"/>
      <c r="M4" s="952"/>
      <c r="N4" s="952"/>
      <c r="O4" s="952"/>
      <c r="P4" s="953"/>
      <c r="Q4" s="953"/>
      <c r="R4" s="953"/>
      <c r="S4" s="953"/>
      <c r="T4" s="953"/>
      <c r="U4" s="953"/>
      <c r="V4" s="953"/>
      <c r="W4" s="953"/>
      <c r="X4" s="953"/>
      <c r="Y4" s="953"/>
      <c r="Z4" s="953"/>
      <c r="AA4" s="953"/>
      <c r="AB4" s="953"/>
      <c r="AC4" s="953"/>
    </row>
    <row r="5" spans="2:46" ht="9.75" customHeight="1" x14ac:dyDescent="0.2">
      <c r="B5" s="395"/>
      <c r="C5" s="395"/>
      <c r="D5" s="395"/>
      <c r="E5" s="395"/>
      <c r="F5" s="395"/>
      <c r="G5" s="395"/>
      <c r="H5" s="395"/>
      <c r="I5" s="395"/>
      <c r="J5" s="395"/>
      <c r="K5" s="395"/>
      <c r="L5" s="395"/>
      <c r="M5" s="395"/>
      <c r="N5" s="395"/>
      <c r="O5" s="395"/>
      <c r="P5" s="396"/>
      <c r="Q5" s="396"/>
      <c r="R5" s="396"/>
      <c r="S5" s="396"/>
      <c r="T5" s="396"/>
      <c r="U5" s="396"/>
      <c r="V5" s="396"/>
      <c r="W5" s="396"/>
      <c r="X5" s="396"/>
      <c r="Y5" s="396"/>
      <c r="Z5" s="396"/>
      <c r="AA5" s="396"/>
      <c r="AB5" s="396"/>
      <c r="AC5" s="396"/>
    </row>
    <row r="6" spans="2:46" ht="30" customHeight="1" x14ac:dyDescent="0.2">
      <c r="B6" s="261"/>
      <c r="C6"/>
      <c r="D6" s="261"/>
      <c r="E6" s="261"/>
      <c r="F6" s="261"/>
      <c r="G6" s="261"/>
      <c r="H6" s="261"/>
      <c r="I6" s="261"/>
      <c r="J6" s="261"/>
      <c r="K6" s="261"/>
      <c r="L6" s="261"/>
      <c r="M6" s="261"/>
      <c r="N6" s="261"/>
      <c r="O6" s="261"/>
      <c r="P6" s="261"/>
      <c r="Q6" s="261"/>
      <c r="R6" s="261"/>
      <c r="S6" s="261"/>
      <c r="T6" s="261"/>
      <c r="U6" s="261"/>
      <c r="V6" s="261"/>
      <c r="W6" s="261"/>
      <c r="X6" s="261"/>
      <c r="Y6" s="261"/>
      <c r="Z6" s="261"/>
      <c r="AA6" s="261"/>
      <c r="AB6" s="261"/>
      <c r="AC6" s="261"/>
    </row>
    <row r="7" spans="2:46" ht="30" customHeight="1" x14ac:dyDescent="0.2">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row>
    <row r="8" spans="2:46" ht="30" customHeight="1" x14ac:dyDescent="0.2">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row>
    <row r="9" spans="2:46" ht="30" customHeight="1" x14ac:dyDescent="0.2">
      <c r="B9" s="128"/>
      <c r="C9" s="128"/>
      <c r="D9" s="263"/>
      <c r="E9" s="263"/>
      <c r="F9" s="263"/>
      <c r="G9" s="263"/>
      <c r="H9" s="263"/>
      <c r="I9" s="263"/>
      <c r="J9" s="263"/>
      <c r="K9" s="263"/>
      <c r="L9" s="263"/>
      <c r="M9" s="263"/>
      <c r="N9" s="263"/>
      <c r="O9" s="263"/>
      <c r="P9" s="263"/>
      <c r="Q9" s="263"/>
      <c r="R9" s="263"/>
      <c r="S9" s="263"/>
      <c r="T9" s="263"/>
      <c r="U9" s="263"/>
      <c r="V9" s="263"/>
      <c r="W9" s="263"/>
      <c r="X9" s="263"/>
      <c r="Y9" s="263"/>
      <c r="Z9" s="263"/>
      <c r="AA9" s="263"/>
      <c r="AB9" s="128"/>
      <c r="AC9" s="128"/>
    </row>
    <row r="10" spans="2:46" ht="30" customHeight="1" x14ac:dyDescent="0.2">
      <c r="B10" s="128"/>
      <c r="C10" s="128"/>
      <c r="D10" s="264"/>
      <c r="E10" s="264"/>
      <c r="F10" s="264"/>
      <c r="G10" s="264"/>
      <c r="H10" s="264"/>
      <c r="I10" s="264"/>
      <c r="J10" s="264"/>
      <c r="K10" s="264"/>
      <c r="L10" s="264"/>
      <c r="M10" s="264"/>
      <c r="N10" s="264"/>
      <c r="O10" s="264"/>
      <c r="P10" s="264"/>
      <c r="Q10" s="264"/>
      <c r="R10" s="264"/>
      <c r="S10" s="264"/>
      <c r="T10" s="264"/>
      <c r="U10" s="264"/>
      <c r="V10" s="264"/>
      <c r="W10" s="264"/>
      <c r="X10" s="264"/>
      <c r="Y10" s="264"/>
      <c r="Z10" s="264"/>
      <c r="AA10" s="264"/>
      <c r="AB10" s="128"/>
      <c r="AC10" s="128"/>
    </row>
    <row r="11" spans="2:46" ht="30" customHeight="1" x14ac:dyDescent="0.2">
      <c r="B11" s="128"/>
      <c r="C11" s="128"/>
      <c r="D11" s="128"/>
      <c r="E11" s="128"/>
      <c r="F11" s="130"/>
      <c r="G11" s="130"/>
      <c r="H11" s="130"/>
      <c r="I11" s="130"/>
      <c r="J11" s="130"/>
      <c r="K11" s="130"/>
      <c r="L11" s="130"/>
      <c r="M11" s="130"/>
      <c r="N11" s="130"/>
      <c r="O11" s="130"/>
      <c r="P11" s="130"/>
      <c r="Q11" s="128"/>
      <c r="R11" s="128"/>
      <c r="S11" s="128"/>
      <c r="T11" s="128"/>
      <c r="U11" s="128"/>
      <c r="V11" s="128"/>
      <c r="W11" s="128"/>
      <c r="X11" s="128"/>
      <c r="Y11" s="128"/>
      <c r="Z11" s="128"/>
      <c r="AA11" s="128"/>
      <c r="AB11" s="128"/>
      <c r="AC11" s="128"/>
    </row>
    <row r="12" spans="2:46" ht="30" customHeight="1" x14ac:dyDescent="0.2">
      <c r="B12" s="130"/>
      <c r="C12" s="130"/>
      <c r="D12" s="130"/>
      <c r="E12" s="130"/>
      <c r="F12" s="262"/>
      <c r="G12" s="262"/>
      <c r="H12" s="262"/>
      <c r="I12" s="262"/>
      <c r="J12" s="262"/>
      <c r="K12" s="262"/>
      <c r="L12" s="262"/>
      <c r="M12" s="262"/>
      <c r="N12" s="130"/>
      <c r="O12" s="130"/>
      <c r="P12" s="130"/>
      <c r="Q12" s="130"/>
      <c r="R12" s="130"/>
      <c r="S12" s="130"/>
      <c r="T12" s="130"/>
      <c r="U12" s="130"/>
      <c r="V12" s="130"/>
      <c r="W12" s="130"/>
      <c r="X12" s="130"/>
      <c r="Y12" s="130"/>
      <c r="Z12" s="130"/>
      <c r="AA12" s="130"/>
      <c r="AB12" s="130"/>
      <c r="AC12" s="130"/>
      <c r="AF12" s="117"/>
      <c r="AI12" s="407"/>
      <c r="AJ12" s="441"/>
      <c r="AK12" s="441"/>
      <c r="AL12" s="441"/>
      <c r="AM12" s="441"/>
      <c r="AN12" s="441"/>
      <c r="AO12" s="134"/>
      <c r="AP12" s="406"/>
      <c r="AQ12" s="406"/>
      <c r="AR12" s="406"/>
      <c r="AS12" s="406"/>
      <c r="AT12" s="406"/>
    </row>
    <row r="13" spans="2:46" ht="30" customHeight="1" x14ac:dyDescent="0.2">
      <c r="B13" s="265"/>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J13" s="406"/>
      <c r="AK13" s="406"/>
      <c r="AL13" s="406"/>
      <c r="AM13" s="406"/>
      <c r="AN13" s="406"/>
      <c r="AO13" s="406"/>
      <c r="AP13" s="406"/>
      <c r="AQ13" s="406"/>
      <c r="AR13" s="406"/>
      <c r="AS13" s="406"/>
      <c r="AT13" s="406"/>
    </row>
    <row r="14" spans="2:46" ht="30" customHeight="1" x14ac:dyDescent="0.2">
      <c r="B14" s="265"/>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J14" s="406"/>
      <c r="AK14" s="406"/>
      <c r="AL14" s="406"/>
      <c r="AM14" s="406"/>
      <c r="AN14" s="406"/>
      <c r="AO14" s="406"/>
      <c r="AP14" s="406"/>
      <c r="AQ14" s="406"/>
      <c r="AR14" s="406"/>
      <c r="AS14" s="406"/>
      <c r="AT14" s="406"/>
    </row>
    <row r="15" spans="2:46" ht="30" customHeight="1" x14ac:dyDescent="0.2">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J15" s="408"/>
      <c r="AK15" s="406"/>
      <c r="AL15" s="406"/>
      <c r="AM15" s="406"/>
      <c r="AN15" s="406"/>
      <c r="AO15" s="406"/>
      <c r="AP15" s="406"/>
      <c r="AQ15" s="406"/>
      <c r="AR15" s="406"/>
      <c r="AS15" s="406"/>
      <c r="AT15" s="406"/>
    </row>
    <row r="16" spans="2:46" ht="40" customHeight="1" x14ac:dyDescent="0.2">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F16" s="138"/>
      <c r="AJ16" s="409"/>
      <c r="AK16" s="140"/>
      <c r="AL16" s="140"/>
      <c r="AM16" s="140"/>
      <c r="AN16" s="140"/>
      <c r="AO16" s="140"/>
      <c r="AP16" s="140"/>
      <c r="AQ16" s="140"/>
      <c r="AR16" s="140"/>
      <c r="AS16" s="140"/>
      <c r="AT16" s="406"/>
    </row>
    <row r="17" spans="2:49" ht="40" customHeight="1" x14ac:dyDescent="0.2">
      <c r="B17" s="130"/>
      <c r="C17" s="130"/>
      <c r="D17" s="130"/>
      <c r="E17" s="130"/>
      <c r="F17" s="130"/>
      <c r="G17" s="130"/>
      <c r="H17" s="130"/>
      <c r="I17" s="130"/>
      <c r="J17" s="130"/>
      <c r="K17" s="130"/>
      <c r="L17" s="254"/>
      <c r="M17" s="254"/>
      <c r="N17" s="254"/>
      <c r="O17" s="254"/>
      <c r="P17" s="254"/>
      <c r="Q17" s="130"/>
      <c r="R17" s="130"/>
      <c r="S17" s="130"/>
      <c r="T17" s="130"/>
      <c r="U17" s="130"/>
      <c r="V17" s="130"/>
      <c r="W17" s="130"/>
      <c r="X17" s="130"/>
      <c r="Y17" s="130"/>
      <c r="Z17" s="130"/>
      <c r="AA17" s="265"/>
      <c r="AB17" s="265"/>
      <c r="AC17" s="130"/>
      <c r="AF17" s="138"/>
      <c r="AG17" s="142"/>
      <c r="AH17" s="142"/>
      <c r="AI17" s="142"/>
      <c r="AJ17" s="951"/>
      <c r="AK17" s="951"/>
      <c r="AL17" s="951"/>
      <c r="AM17" s="951"/>
      <c r="AN17" s="951"/>
      <c r="AO17" s="951"/>
      <c r="AP17" s="951"/>
      <c r="AQ17" s="951"/>
      <c r="AR17" s="951"/>
      <c r="AS17" s="951"/>
      <c r="AT17" s="143"/>
    </row>
    <row r="18" spans="2:49" ht="39.75" customHeight="1" x14ac:dyDescent="0.2">
      <c r="B18" s="130"/>
      <c r="C18" s="130"/>
      <c r="D18" s="130"/>
      <c r="E18" s="130"/>
      <c r="F18" s="130"/>
      <c r="G18" s="130"/>
      <c r="H18" s="130"/>
      <c r="I18" s="130"/>
      <c r="J18" s="130"/>
      <c r="K18" s="130"/>
      <c r="L18" s="254"/>
      <c r="M18" s="254"/>
      <c r="N18" s="254"/>
      <c r="O18" s="254"/>
      <c r="P18" s="254"/>
      <c r="Q18" s="253"/>
      <c r="R18" s="253"/>
      <c r="S18" s="253"/>
      <c r="T18" s="253"/>
      <c r="U18" s="253"/>
      <c r="V18" s="253"/>
      <c r="W18" s="253"/>
      <c r="X18" s="253"/>
      <c r="Y18" s="253"/>
      <c r="Z18" s="253"/>
      <c r="AA18" s="130"/>
      <c r="AB18" s="130"/>
      <c r="AC18" s="130"/>
      <c r="AF18" s="117"/>
      <c r="AJ18" s="144"/>
      <c r="AK18" s="140"/>
      <c r="AL18" s="140"/>
      <c r="AM18" s="140"/>
      <c r="AN18" s="140"/>
      <c r="AO18" s="140"/>
      <c r="AP18" s="140"/>
      <c r="AQ18" s="140"/>
      <c r="AR18" s="140"/>
      <c r="AS18" s="140"/>
      <c r="AT18" s="140"/>
      <c r="AU18" s="140"/>
      <c r="AV18" s="140"/>
      <c r="AW18" s="140"/>
    </row>
    <row r="19" spans="2:49" ht="40" customHeight="1" x14ac:dyDescent="0.2">
      <c r="B19" s="130"/>
      <c r="C19" s="130"/>
      <c r="D19" s="130"/>
      <c r="E19" s="130"/>
      <c r="F19" s="130"/>
      <c r="G19" s="130"/>
      <c r="H19" s="130"/>
      <c r="I19" s="130"/>
      <c r="J19" s="130"/>
      <c r="K19" s="130"/>
      <c r="L19" s="254"/>
      <c r="M19" s="254"/>
      <c r="N19" s="254"/>
      <c r="O19" s="254"/>
      <c r="P19" s="254"/>
      <c r="Q19" s="253"/>
      <c r="R19" s="253"/>
      <c r="S19" s="253"/>
      <c r="T19" s="253"/>
      <c r="U19" s="253"/>
      <c r="V19" s="253"/>
      <c r="W19" s="253"/>
      <c r="X19" s="253"/>
      <c r="Y19" s="253"/>
      <c r="Z19" s="253"/>
      <c r="AA19" s="265"/>
      <c r="AB19" s="130"/>
      <c r="AC19" s="130"/>
      <c r="AF19" s="117"/>
      <c r="AJ19" s="144"/>
      <c r="AK19" s="406"/>
      <c r="AL19" s="406"/>
      <c r="AM19" s="406"/>
      <c r="AN19" s="406"/>
      <c r="AO19" s="406"/>
      <c r="AP19" s="406"/>
      <c r="AQ19" s="406"/>
      <c r="AR19" s="406"/>
      <c r="AS19" s="406"/>
      <c r="AT19" s="406"/>
    </row>
    <row r="20" spans="2:49" ht="30" customHeight="1" x14ac:dyDescent="0.2">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row>
    <row r="21" spans="2:49" ht="30" customHeight="1" x14ac:dyDescent="0.2">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row>
    <row r="22" spans="2:49" ht="30" customHeight="1" x14ac:dyDescent="0.2">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265"/>
      <c r="AB22" s="265"/>
      <c r="AC22" s="130"/>
    </row>
    <row r="23" spans="2:49" ht="30" customHeight="1" x14ac:dyDescent="0.2">
      <c r="B23" s="949"/>
      <c r="C23" s="950"/>
      <c r="D23" s="950"/>
      <c r="E23" s="950"/>
      <c r="F23" s="950"/>
      <c r="G23" s="950"/>
      <c r="H23" s="950"/>
      <c r="I23" s="950"/>
      <c r="J23" s="950"/>
      <c r="K23" s="950"/>
      <c r="L23" s="950"/>
      <c r="M23" s="950"/>
      <c r="N23" s="950"/>
      <c r="O23" s="950"/>
      <c r="P23" s="950"/>
      <c r="Q23" s="950"/>
      <c r="R23" s="950"/>
      <c r="S23" s="950"/>
      <c r="T23" s="950"/>
      <c r="U23" s="950"/>
      <c r="V23" s="950"/>
      <c r="W23" s="950"/>
      <c r="X23" s="950"/>
      <c r="Y23" s="950"/>
      <c r="Z23" s="950"/>
      <c r="AA23" s="950"/>
      <c r="AB23" s="950"/>
      <c r="AC23" s="950"/>
    </row>
    <row r="24" spans="2:49" ht="30" customHeight="1" x14ac:dyDescent="0.2">
      <c r="B24" s="950"/>
      <c r="C24" s="950"/>
      <c r="D24" s="950"/>
      <c r="E24" s="950"/>
      <c r="F24" s="950"/>
      <c r="G24" s="950"/>
      <c r="H24" s="950"/>
      <c r="I24" s="950"/>
      <c r="J24" s="950"/>
      <c r="K24" s="950"/>
      <c r="L24" s="950"/>
      <c r="M24" s="950"/>
      <c r="N24" s="950"/>
      <c r="O24" s="950"/>
      <c r="P24" s="950"/>
      <c r="Q24" s="950"/>
      <c r="R24" s="950"/>
      <c r="S24" s="950"/>
      <c r="T24" s="950"/>
      <c r="U24" s="950"/>
      <c r="V24" s="950"/>
      <c r="W24" s="950"/>
      <c r="X24" s="950"/>
      <c r="Y24" s="950"/>
      <c r="Z24" s="950"/>
      <c r="AA24" s="950"/>
      <c r="AB24" s="950"/>
      <c r="AC24" s="950"/>
      <c r="AF24" s="147"/>
      <c r="AJ24" s="144"/>
    </row>
    <row r="25" spans="2:49" ht="30" customHeight="1" x14ac:dyDescent="0.2">
      <c r="B25" s="950"/>
      <c r="C25" s="950"/>
      <c r="D25" s="950"/>
      <c r="E25" s="950"/>
      <c r="F25" s="950"/>
      <c r="G25" s="950"/>
      <c r="H25" s="950"/>
      <c r="I25" s="950"/>
      <c r="J25" s="950"/>
      <c r="K25" s="950"/>
      <c r="L25" s="950"/>
      <c r="M25" s="950"/>
      <c r="N25" s="950"/>
      <c r="O25" s="950"/>
      <c r="P25" s="950"/>
      <c r="Q25" s="950"/>
      <c r="R25" s="950"/>
      <c r="S25" s="950"/>
      <c r="T25" s="950"/>
      <c r="U25" s="950"/>
      <c r="V25" s="950"/>
      <c r="W25" s="950"/>
      <c r="X25" s="950"/>
      <c r="Y25" s="950"/>
      <c r="Z25" s="950"/>
      <c r="AA25" s="950"/>
      <c r="AB25" s="950"/>
      <c r="AC25" s="950"/>
    </row>
    <row r="26" spans="2:49" ht="30" customHeight="1" x14ac:dyDescent="0.2">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row>
    <row r="27" spans="2:49" ht="30" customHeight="1" x14ac:dyDescent="0.2">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row>
  </sheetData>
  <mergeCells count="6">
    <mergeCell ref="B23:AC26"/>
    <mergeCell ref="B1:AC1"/>
    <mergeCell ref="B2:AC2"/>
    <mergeCell ref="B4:AC4"/>
    <mergeCell ref="AJ12:AN12"/>
    <mergeCell ref="AJ17:AS17"/>
  </mergeCells>
  <phoneticPr fontId="2"/>
  <pageMargins left="0.78740157480314965" right="0" top="0.59055118110236227" bottom="0.39370078740157483" header="0.51181102362204722" footer="0.51181102362204722"/>
  <pageSetup paperSize="9" orientation="portrait"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7C7B0-308C-4A7B-B91F-DD9C593DE016}">
  <sheetPr>
    <tabColor rgb="FFFFFF00"/>
  </sheetPr>
  <dimension ref="B1:AW27"/>
  <sheetViews>
    <sheetView view="pageBreakPreview" topLeftCell="A4" zoomScaleNormal="100" zoomScaleSheetLayoutView="100" workbookViewId="0">
      <selection activeCell="BE9" sqref="BE9"/>
    </sheetView>
  </sheetViews>
  <sheetFormatPr defaultColWidth="3.36328125" defaultRowHeight="16" customHeight="1" x14ac:dyDescent="0.2"/>
  <cols>
    <col min="1" max="1" width="3.36328125" style="122"/>
    <col min="2" max="43" width="2.90625" style="122" customWidth="1"/>
    <col min="44" max="16384" width="3.36328125" style="122"/>
  </cols>
  <sheetData>
    <row r="1" spans="2:46" ht="20.149999999999999" customHeight="1" x14ac:dyDescent="0.2">
      <c r="B1" s="699" t="s">
        <v>36</v>
      </c>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row>
    <row r="2" spans="2:46" ht="20.149999999999999" customHeight="1" x14ac:dyDescent="0.2">
      <c r="B2" s="647" t="s">
        <v>4749</v>
      </c>
      <c r="C2" s="647"/>
      <c r="D2" s="647"/>
      <c r="E2" s="647"/>
      <c r="F2" s="647"/>
      <c r="G2" s="647"/>
      <c r="H2" s="647"/>
      <c r="I2" s="647"/>
      <c r="J2" s="647"/>
      <c r="K2" s="647"/>
      <c r="L2" s="647"/>
      <c r="M2" s="647"/>
      <c r="N2" s="647"/>
      <c r="O2" s="647"/>
      <c r="P2" s="701"/>
      <c r="Q2" s="701"/>
      <c r="R2" s="701"/>
      <c r="S2" s="701"/>
      <c r="T2" s="701"/>
      <c r="U2" s="701"/>
      <c r="V2" s="701"/>
      <c r="W2" s="701"/>
      <c r="X2" s="701"/>
      <c r="Y2" s="701"/>
      <c r="Z2" s="701"/>
      <c r="AA2" s="701"/>
      <c r="AB2" s="701"/>
      <c r="AC2" s="701"/>
    </row>
    <row r="3" spans="2:46" ht="10" customHeight="1" x14ac:dyDescent="0.2">
      <c r="B3" s="252"/>
      <c r="C3" s="252"/>
      <c r="D3" s="252"/>
      <c r="E3" s="252"/>
      <c r="F3" s="252"/>
      <c r="G3" s="252"/>
      <c r="H3" s="252"/>
      <c r="I3" s="252"/>
      <c r="J3" s="252"/>
      <c r="K3" s="252"/>
      <c r="L3" s="252"/>
      <c r="M3" s="252"/>
      <c r="N3" s="252"/>
      <c r="O3" s="252"/>
      <c r="P3" s="257"/>
      <c r="Q3" s="257"/>
      <c r="R3" s="257"/>
      <c r="S3" s="257"/>
      <c r="T3" s="257"/>
      <c r="U3" s="257"/>
      <c r="V3" s="257"/>
      <c r="W3" s="257"/>
      <c r="X3" s="257"/>
      <c r="Y3" s="257"/>
      <c r="Z3" s="257"/>
      <c r="AA3" s="257"/>
      <c r="AB3" s="257"/>
      <c r="AC3" s="257"/>
    </row>
    <row r="4" spans="2:46" ht="20.149999999999999" customHeight="1" x14ac:dyDescent="0.2">
      <c r="B4" s="952" t="s">
        <v>4750</v>
      </c>
      <c r="C4" s="952"/>
      <c r="D4" s="952"/>
      <c r="E4" s="952"/>
      <c r="F4" s="952"/>
      <c r="G4" s="952"/>
      <c r="H4" s="952"/>
      <c r="I4" s="952"/>
      <c r="J4" s="952"/>
      <c r="K4" s="952"/>
      <c r="L4" s="952"/>
      <c r="M4" s="952"/>
      <c r="N4" s="952"/>
      <c r="O4" s="952"/>
      <c r="P4" s="953"/>
      <c r="Q4" s="953"/>
      <c r="R4" s="953"/>
      <c r="S4" s="953"/>
      <c r="T4" s="953"/>
      <c r="U4" s="953"/>
      <c r="V4" s="953"/>
      <c r="W4" s="953"/>
      <c r="X4" s="953"/>
      <c r="Y4" s="953"/>
      <c r="Z4" s="953"/>
      <c r="AA4" s="953"/>
      <c r="AB4" s="953"/>
      <c r="AC4" s="953"/>
    </row>
    <row r="5" spans="2:46" ht="9.75" customHeight="1" x14ac:dyDescent="0.2">
      <c r="B5" s="395"/>
      <c r="C5" s="395"/>
      <c r="D5" s="395"/>
      <c r="E5" s="395"/>
      <c r="F5" s="395"/>
      <c r="G5" s="395"/>
      <c r="H5" s="395"/>
      <c r="I5" s="395"/>
      <c r="J5" s="395"/>
      <c r="K5" s="395"/>
      <c r="L5" s="395"/>
      <c r="M5" s="395"/>
      <c r="N5" s="395"/>
      <c r="O5" s="395"/>
      <c r="P5" s="396"/>
      <c r="Q5" s="396"/>
      <c r="R5" s="396"/>
      <c r="S5" s="396"/>
      <c r="T5" s="396"/>
      <c r="U5" s="396"/>
      <c r="V5" s="396"/>
      <c r="W5" s="396"/>
      <c r="X5" s="396"/>
      <c r="Y5" s="396"/>
      <c r="Z5" s="396"/>
      <c r="AA5" s="396"/>
      <c r="AB5" s="396"/>
      <c r="AC5" s="396"/>
    </row>
    <row r="6" spans="2:46" ht="30" customHeight="1" x14ac:dyDescent="0.2">
      <c r="B6"/>
      <c r="C6"/>
      <c r="D6" s="261"/>
      <c r="E6" s="261"/>
      <c r="F6" s="261"/>
      <c r="G6" s="261"/>
      <c r="H6" s="261"/>
      <c r="I6" s="261"/>
      <c r="J6" s="261"/>
      <c r="K6" s="261"/>
      <c r="L6" s="261"/>
      <c r="M6" s="261"/>
      <c r="N6" s="261"/>
      <c r="O6" s="261"/>
      <c r="P6" s="261"/>
      <c r="Q6" s="261"/>
      <c r="R6" s="261"/>
      <c r="S6" s="261"/>
      <c r="T6" s="261"/>
      <c r="U6" s="261"/>
      <c r="V6" s="261"/>
      <c r="W6" s="261"/>
      <c r="X6" s="261"/>
      <c r="Y6" s="261"/>
      <c r="Z6" s="261"/>
      <c r="AA6" s="261"/>
      <c r="AB6" s="261"/>
      <c r="AC6" s="261"/>
    </row>
    <row r="7" spans="2:46" ht="30" customHeight="1" x14ac:dyDescent="0.2">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row>
    <row r="8" spans="2:46" ht="30" customHeight="1" x14ac:dyDescent="0.2">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row>
    <row r="9" spans="2:46" ht="30" customHeight="1" x14ac:dyDescent="0.2">
      <c r="B9" s="128"/>
      <c r="C9" s="128"/>
      <c r="D9" s="263"/>
      <c r="E9" s="263"/>
      <c r="F9" s="263"/>
      <c r="G9" s="263"/>
      <c r="H9" s="263"/>
      <c r="I9" s="263"/>
      <c r="J9" s="263"/>
      <c r="K9" s="263"/>
      <c r="L9" s="263"/>
      <c r="M9" s="263"/>
      <c r="N9" s="263"/>
      <c r="O9" s="263"/>
      <c r="P9" s="263"/>
      <c r="Q9" s="263"/>
      <c r="R9" s="263"/>
      <c r="S9" s="263"/>
      <c r="T9" s="263"/>
      <c r="U9" s="263"/>
      <c r="V9" s="263"/>
      <c r="W9" s="263"/>
      <c r="X9" s="263"/>
      <c r="Y9" s="263"/>
      <c r="Z9" s="263"/>
      <c r="AA9" s="263"/>
      <c r="AB9" s="128"/>
      <c r="AC9" s="128"/>
    </row>
    <row r="10" spans="2:46" ht="30" customHeight="1" x14ac:dyDescent="0.2">
      <c r="B10" s="128"/>
      <c r="C10" s="128"/>
      <c r="D10" s="264"/>
      <c r="E10" s="264"/>
      <c r="F10" s="264"/>
      <c r="G10" s="264"/>
      <c r="H10" s="264"/>
      <c r="I10" s="264"/>
      <c r="J10" s="264"/>
      <c r="K10" s="264"/>
      <c r="L10" s="264"/>
      <c r="M10" s="264"/>
      <c r="N10" s="264"/>
      <c r="O10" s="264"/>
      <c r="P10" s="264"/>
      <c r="Q10" s="264"/>
      <c r="R10" s="264"/>
      <c r="S10" s="264"/>
      <c r="T10" s="264"/>
      <c r="U10" s="264"/>
      <c r="V10" s="264"/>
      <c r="W10" s="264"/>
      <c r="X10" s="264"/>
      <c r="Y10" s="264"/>
      <c r="Z10" s="264"/>
      <c r="AA10" s="264"/>
      <c r="AB10" s="128"/>
      <c r="AC10" s="128"/>
    </row>
    <row r="11" spans="2:46" ht="30" customHeight="1" x14ac:dyDescent="0.2">
      <c r="B11" s="128"/>
      <c r="C11" s="128"/>
      <c r="D11" s="128"/>
      <c r="E11" s="128"/>
      <c r="F11" s="130"/>
      <c r="G11" s="130"/>
      <c r="H11" s="130"/>
      <c r="I11" s="130"/>
      <c r="J11" s="130"/>
      <c r="K11" s="130"/>
      <c r="L11" s="130"/>
      <c r="M11" s="130"/>
      <c r="N11" s="130"/>
      <c r="O11" s="130"/>
      <c r="P11" s="130"/>
      <c r="Q11" s="128"/>
      <c r="R11" s="128"/>
      <c r="S11" s="128"/>
      <c r="T11" s="128"/>
      <c r="U11" s="128"/>
      <c r="V11" s="128"/>
      <c r="W11" s="128"/>
      <c r="X11" s="128"/>
      <c r="Y11" s="128"/>
      <c r="Z11" s="128"/>
      <c r="AA11" s="128"/>
      <c r="AB11" s="128"/>
      <c r="AC11" s="128"/>
    </row>
    <row r="12" spans="2:46" ht="30" customHeight="1" x14ac:dyDescent="0.2">
      <c r="B12" s="130"/>
      <c r="C12" s="130"/>
      <c r="D12" s="130"/>
      <c r="E12" s="130"/>
      <c r="F12" s="262"/>
      <c r="G12" s="262"/>
      <c r="H12" s="262"/>
      <c r="I12" s="262"/>
      <c r="J12" s="262"/>
      <c r="K12" s="262"/>
      <c r="L12" s="262"/>
      <c r="M12" s="262"/>
      <c r="N12" s="130"/>
      <c r="O12" s="130"/>
      <c r="P12" s="130"/>
      <c r="Q12" s="130"/>
      <c r="R12" s="130"/>
      <c r="S12" s="130"/>
      <c r="T12" s="130"/>
      <c r="U12" s="130"/>
      <c r="V12" s="130"/>
      <c r="W12" s="130"/>
      <c r="X12" s="130"/>
      <c r="Y12" s="130"/>
      <c r="Z12" s="130"/>
      <c r="AA12" s="130"/>
      <c r="AB12" s="130"/>
      <c r="AC12" s="130"/>
      <c r="AF12" s="117"/>
      <c r="AI12" s="407"/>
      <c r="AJ12" s="441"/>
      <c r="AK12" s="441"/>
      <c r="AL12" s="441"/>
      <c r="AM12" s="441"/>
      <c r="AN12" s="441"/>
      <c r="AO12" s="134"/>
      <c r="AP12" s="406"/>
      <c r="AQ12" s="406"/>
      <c r="AR12" s="406"/>
      <c r="AS12" s="406"/>
      <c r="AT12" s="406"/>
    </row>
    <row r="13" spans="2:46" ht="30" customHeight="1" x14ac:dyDescent="0.2">
      <c r="B13" s="265"/>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J13" s="406"/>
      <c r="AK13" s="406"/>
      <c r="AL13" s="406"/>
      <c r="AM13" s="406"/>
      <c r="AN13" s="406"/>
      <c r="AO13" s="406"/>
      <c r="AP13" s="406"/>
      <c r="AQ13" s="406"/>
      <c r="AR13" s="406"/>
      <c r="AS13" s="406"/>
      <c r="AT13" s="406"/>
    </row>
    <row r="14" spans="2:46" ht="30" customHeight="1" x14ac:dyDescent="0.2">
      <c r="B14" s="265"/>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J14" s="406"/>
      <c r="AK14" s="406"/>
      <c r="AL14" s="406"/>
      <c r="AM14" s="406"/>
      <c r="AN14" s="406"/>
      <c r="AO14" s="406"/>
      <c r="AP14" s="406"/>
      <c r="AQ14" s="406"/>
      <c r="AR14" s="406"/>
      <c r="AS14" s="406"/>
      <c r="AT14" s="406"/>
    </row>
    <row r="15" spans="2:46" ht="30" customHeight="1" x14ac:dyDescent="0.2">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J15" s="408"/>
      <c r="AK15" s="406"/>
      <c r="AL15" s="406"/>
      <c r="AM15" s="406"/>
      <c r="AN15" s="406"/>
      <c r="AO15" s="406"/>
      <c r="AP15" s="406"/>
      <c r="AQ15" s="406"/>
      <c r="AR15" s="406"/>
      <c r="AS15" s="406"/>
      <c r="AT15" s="406"/>
    </row>
    <row r="16" spans="2:46" ht="40" customHeight="1" x14ac:dyDescent="0.2">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F16" s="138"/>
      <c r="AJ16" s="409"/>
      <c r="AK16" s="140"/>
      <c r="AL16" s="140"/>
      <c r="AM16" s="140"/>
      <c r="AN16" s="140"/>
      <c r="AO16" s="140"/>
      <c r="AP16" s="140"/>
      <c r="AQ16" s="140"/>
      <c r="AR16" s="140"/>
      <c r="AS16" s="140"/>
      <c r="AT16" s="406"/>
    </row>
    <row r="17" spans="2:49" ht="40" customHeight="1" x14ac:dyDescent="0.2">
      <c r="B17" s="130"/>
      <c r="C17" s="130"/>
      <c r="D17" s="130"/>
      <c r="E17" s="130"/>
      <c r="F17" s="130"/>
      <c r="G17" s="130"/>
      <c r="H17" s="130"/>
      <c r="I17" s="130"/>
      <c r="J17" s="130"/>
      <c r="K17" s="130"/>
      <c r="L17" s="254"/>
      <c r="M17" s="254"/>
      <c r="N17" s="254"/>
      <c r="O17" s="254"/>
      <c r="P17" s="254"/>
      <c r="Q17" s="130"/>
      <c r="R17" s="130"/>
      <c r="S17" s="130"/>
      <c r="T17" s="130"/>
      <c r="U17" s="130"/>
      <c r="V17" s="130"/>
      <c r="W17" s="130"/>
      <c r="X17" s="130"/>
      <c r="Y17" s="130"/>
      <c r="Z17" s="130"/>
      <c r="AA17" s="265"/>
      <c r="AB17" s="265"/>
      <c r="AC17" s="130"/>
      <c r="AF17" s="138"/>
      <c r="AG17" s="142"/>
      <c r="AH17" s="142"/>
      <c r="AI17" s="142"/>
      <c r="AJ17" s="951"/>
      <c r="AK17" s="951"/>
      <c r="AL17" s="951"/>
      <c r="AM17" s="951"/>
      <c r="AN17" s="951"/>
      <c r="AO17" s="951"/>
      <c r="AP17" s="951"/>
      <c r="AQ17" s="951"/>
      <c r="AR17" s="951"/>
      <c r="AS17" s="951"/>
      <c r="AT17" s="143"/>
    </row>
    <row r="18" spans="2:49" ht="39.75" customHeight="1" x14ac:dyDescent="0.2">
      <c r="B18" s="130"/>
      <c r="C18" s="130"/>
      <c r="D18" s="130"/>
      <c r="E18" s="130"/>
      <c r="F18" s="130"/>
      <c r="G18" s="130"/>
      <c r="H18" s="130"/>
      <c r="I18" s="130"/>
      <c r="J18" s="130"/>
      <c r="K18" s="130"/>
      <c r="L18" s="254"/>
      <c r="M18" s="254"/>
      <c r="N18" s="254"/>
      <c r="O18" s="254"/>
      <c r="P18" s="254"/>
      <c r="Q18" s="253"/>
      <c r="R18" s="253"/>
      <c r="S18" s="253"/>
      <c r="T18" s="253"/>
      <c r="U18" s="253"/>
      <c r="V18" s="253"/>
      <c r="W18" s="253"/>
      <c r="X18" s="253"/>
      <c r="Y18" s="253"/>
      <c r="Z18" s="253"/>
      <c r="AA18" s="130"/>
      <c r="AB18" s="130"/>
      <c r="AC18" s="130"/>
      <c r="AF18" s="117"/>
      <c r="AJ18" s="144"/>
      <c r="AK18" s="140"/>
      <c r="AL18" s="140"/>
      <c r="AM18" s="140"/>
      <c r="AN18" s="140"/>
      <c r="AO18" s="140"/>
      <c r="AP18" s="140"/>
      <c r="AQ18" s="140"/>
      <c r="AR18" s="140"/>
      <c r="AS18" s="140"/>
      <c r="AT18" s="140"/>
      <c r="AU18" s="140"/>
      <c r="AV18" s="140"/>
      <c r="AW18" s="140"/>
    </row>
    <row r="19" spans="2:49" ht="40" customHeight="1" x14ac:dyDescent="0.2">
      <c r="B19" s="130"/>
      <c r="C19" s="130"/>
      <c r="D19" s="130"/>
      <c r="E19" s="130"/>
      <c r="F19" s="130"/>
      <c r="G19" s="130"/>
      <c r="H19" s="130"/>
      <c r="I19" s="130"/>
      <c r="J19" s="130"/>
      <c r="K19" s="130"/>
      <c r="L19" s="254"/>
      <c r="M19" s="254"/>
      <c r="N19" s="254"/>
      <c r="O19" s="254"/>
      <c r="P19" s="254"/>
      <c r="Q19" s="253"/>
      <c r="R19" s="253"/>
      <c r="S19" s="253"/>
      <c r="T19" s="253"/>
      <c r="U19" s="253"/>
      <c r="V19" s="253"/>
      <c r="W19" s="253"/>
      <c r="X19" s="253"/>
      <c r="Y19" s="253"/>
      <c r="Z19" s="253"/>
      <c r="AA19" s="265"/>
      <c r="AB19" s="130"/>
      <c r="AC19" s="130"/>
      <c r="AF19" s="117"/>
      <c r="AJ19" s="144"/>
      <c r="AK19" s="406"/>
      <c r="AL19" s="406"/>
      <c r="AM19" s="406"/>
      <c r="AN19" s="406"/>
      <c r="AO19" s="406"/>
      <c r="AP19" s="406"/>
      <c r="AQ19" s="406"/>
      <c r="AR19" s="406"/>
      <c r="AS19" s="406"/>
      <c r="AT19" s="406"/>
    </row>
    <row r="20" spans="2:49" ht="30" customHeight="1" x14ac:dyDescent="0.2">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row>
    <row r="21" spans="2:49" ht="30" customHeight="1" x14ac:dyDescent="0.2">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row>
    <row r="22" spans="2:49" ht="30" customHeight="1" x14ac:dyDescent="0.2">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265"/>
      <c r="AB22" s="265"/>
      <c r="AC22" s="130"/>
    </row>
    <row r="23" spans="2:49" ht="30" customHeight="1" x14ac:dyDescent="0.2">
      <c r="B23" s="975" t="s">
        <v>4751</v>
      </c>
      <c r="C23" s="976"/>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row>
    <row r="24" spans="2:49" ht="30" customHeight="1" x14ac:dyDescent="0.2">
      <c r="B24" s="976"/>
      <c r="C24" s="976"/>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F24" s="147"/>
      <c r="AJ24" s="144"/>
    </row>
    <row r="25" spans="2:49" ht="30" customHeight="1" x14ac:dyDescent="0.2">
      <c r="B25" s="976"/>
      <c r="C25" s="976"/>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row>
    <row r="26" spans="2:49" ht="30" customHeight="1" x14ac:dyDescent="0.2">
      <c r="B26" s="976"/>
      <c r="C26" s="976"/>
      <c r="D26" s="976"/>
      <c r="E26" s="976"/>
      <c r="F26" s="976"/>
      <c r="G26" s="976"/>
      <c r="H26" s="976"/>
      <c r="I26" s="976"/>
      <c r="J26" s="976"/>
      <c r="K26" s="976"/>
      <c r="L26" s="976"/>
      <c r="M26" s="976"/>
      <c r="N26" s="976"/>
      <c r="O26" s="976"/>
      <c r="P26" s="976"/>
      <c r="Q26" s="976"/>
      <c r="R26" s="976"/>
      <c r="S26" s="976"/>
      <c r="T26" s="976"/>
      <c r="U26" s="976"/>
      <c r="V26" s="976"/>
      <c r="W26" s="976"/>
      <c r="X26" s="976"/>
      <c r="Y26" s="976"/>
      <c r="Z26" s="976"/>
      <c r="AA26" s="976"/>
      <c r="AB26" s="976"/>
      <c r="AC26" s="976"/>
    </row>
    <row r="27" spans="2:49" ht="30" customHeight="1" x14ac:dyDescent="0.2">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row>
  </sheetData>
  <mergeCells count="6">
    <mergeCell ref="B23:AC26"/>
    <mergeCell ref="B1:AC1"/>
    <mergeCell ref="B2:AC2"/>
    <mergeCell ref="B4:AC4"/>
    <mergeCell ref="AJ12:AN12"/>
    <mergeCell ref="AJ17:AS17"/>
  </mergeCells>
  <phoneticPr fontId="2"/>
  <pageMargins left="0.78740157480314965" right="0" top="0.59055118110236227" bottom="0.39370078740157483" header="0.51181102362204722" footer="0.51181102362204722"/>
  <pageSetup paperSize="9" orientation="portrait"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FFF88-196F-4E18-A675-C26EFC860976}">
  <sheetPr>
    <tabColor rgb="FFFFFF00"/>
  </sheetPr>
  <dimension ref="B1:AW27"/>
  <sheetViews>
    <sheetView view="pageBreakPreview" topLeftCell="A4" zoomScaleNormal="100" zoomScaleSheetLayoutView="100" workbookViewId="0">
      <selection activeCell="BB12" sqref="BB12"/>
    </sheetView>
  </sheetViews>
  <sheetFormatPr defaultColWidth="3.36328125" defaultRowHeight="16" customHeight="1" x14ac:dyDescent="0.2"/>
  <cols>
    <col min="1" max="1" width="3.36328125" style="122"/>
    <col min="2" max="43" width="2.90625" style="122" customWidth="1"/>
    <col min="44" max="16384" width="3.36328125" style="122"/>
  </cols>
  <sheetData>
    <row r="1" spans="2:46" ht="20.149999999999999" customHeight="1" x14ac:dyDescent="0.2">
      <c r="B1" s="699" t="s">
        <v>36</v>
      </c>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row>
    <row r="2" spans="2:46" ht="20.149999999999999" customHeight="1" x14ac:dyDescent="0.2">
      <c r="B2" s="647" t="s">
        <v>4752</v>
      </c>
      <c r="C2" s="647"/>
      <c r="D2" s="647"/>
      <c r="E2" s="647"/>
      <c r="F2" s="647"/>
      <c r="G2" s="647"/>
      <c r="H2" s="647"/>
      <c r="I2" s="647"/>
      <c r="J2" s="647"/>
      <c r="K2" s="647"/>
      <c r="L2" s="647"/>
      <c r="M2" s="647"/>
      <c r="N2" s="647"/>
      <c r="O2" s="647"/>
      <c r="P2" s="701"/>
      <c r="Q2" s="701"/>
      <c r="R2" s="701"/>
      <c r="S2" s="701"/>
      <c r="T2" s="701"/>
      <c r="U2" s="701"/>
      <c r="V2" s="701"/>
      <c r="W2" s="701"/>
      <c r="X2" s="701"/>
      <c r="Y2" s="701"/>
      <c r="Z2" s="701"/>
      <c r="AA2" s="701"/>
      <c r="AB2" s="701"/>
      <c r="AC2" s="701"/>
    </row>
    <row r="3" spans="2:46" ht="10" customHeight="1" x14ac:dyDescent="0.2">
      <c r="B3" s="252"/>
      <c r="C3" s="252"/>
      <c r="D3" s="252"/>
      <c r="E3" s="252"/>
      <c r="F3" s="252"/>
      <c r="G3" s="252"/>
      <c r="H3" s="252"/>
      <c r="I3" s="252"/>
      <c r="J3" s="252"/>
      <c r="K3" s="252"/>
      <c r="L3" s="252"/>
      <c r="M3" s="252"/>
      <c r="N3" s="252"/>
      <c r="O3" s="252"/>
      <c r="P3" s="257"/>
      <c r="Q3" s="257"/>
      <c r="R3" s="257"/>
      <c r="S3" s="257"/>
      <c r="T3" s="257"/>
      <c r="U3" s="257"/>
      <c r="V3" s="257"/>
      <c r="W3" s="257"/>
      <c r="X3" s="257"/>
      <c r="Y3" s="257"/>
      <c r="Z3" s="257"/>
      <c r="AA3" s="257"/>
      <c r="AB3" s="257"/>
      <c r="AC3" s="257"/>
    </row>
    <row r="4" spans="2:46" ht="20.149999999999999" customHeight="1" x14ac:dyDescent="0.2">
      <c r="B4" s="952" t="s">
        <v>4753</v>
      </c>
      <c r="C4" s="952"/>
      <c r="D4" s="952"/>
      <c r="E4" s="952"/>
      <c r="F4" s="952"/>
      <c r="G4" s="952"/>
      <c r="H4" s="952"/>
      <c r="I4" s="952"/>
      <c r="J4" s="952"/>
      <c r="K4" s="952"/>
      <c r="L4" s="952"/>
      <c r="M4" s="952"/>
      <c r="N4" s="952"/>
      <c r="O4" s="952"/>
      <c r="P4" s="953"/>
      <c r="Q4" s="953"/>
      <c r="R4" s="953"/>
      <c r="S4" s="953"/>
      <c r="T4" s="953"/>
      <c r="U4" s="953"/>
      <c r="V4" s="953"/>
      <c r="W4" s="953"/>
      <c r="X4" s="953"/>
      <c r="Y4" s="953"/>
      <c r="Z4" s="953"/>
      <c r="AA4" s="953"/>
      <c r="AB4" s="953"/>
      <c r="AC4" s="953"/>
    </row>
    <row r="5" spans="2:46" ht="9.75" customHeight="1" x14ac:dyDescent="0.2">
      <c r="B5" s="395"/>
      <c r="C5" s="395"/>
      <c r="D5" s="395"/>
      <c r="E5" s="395"/>
      <c r="F5" s="395"/>
      <c r="G5" s="395"/>
      <c r="H5" s="395"/>
      <c r="I5" s="395"/>
      <c r="J5" s="395"/>
      <c r="K5" s="395"/>
      <c r="L5" s="395"/>
      <c r="M5" s="395"/>
      <c r="N5" s="395"/>
      <c r="O5" s="395"/>
      <c r="P5" s="396"/>
      <c r="Q5" s="396"/>
      <c r="R5" s="396"/>
      <c r="S5" s="396"/>
      <c r="T5" s="396"/>
      <c r="U5" s="396"/>
      <c r="V5" s="396"/>
      <c r="W5" s="396"/>
      <c r="X5" s="396"/>
      <c r="Y5" s="396"/>
      <c r="Z5" s="396"/>
      <c r="AA5" s="396"/>
      <c r="AB5" s="396"/>
      <c r="AC5" s="396"/>
    </row>
    <row r="6" spans="2:46" ht="30" customHeight="1" x14ac:dyDescent="0.2">
      <c r="B6"/>
      <c r="C6"/>
      <c r="D6" s="261"/>
      <c r="E6" s="261"/>
      <c r="F6" s="261"/>
      <c r="G6" s="261"/>
      <c r="H6" s="261"/>
      <c r="I6" s="261"/>
      <c r="J6" s="261"/>
      <c r="K6" s="261"/>
      <c r="L6" s="261"/>
      <c r="M6" s="261"/>
      <c r="N6" s="261"/>
      <c r="O6" s="261"/>
      <c r="P6" s="261"/>
      <c r="Q6" s="261"/>
      <c r="R6" s="261"/>
      <c r="S6" s="261"/>
      <c r="T6" s="261"/>
      <c r="U6" s="261"/>
      <c r="V6" s="261"/>
      <c r="W6" s="261"/>
      <c r="X6" s="261"/>
      <c r="Y6" s="261"/>
      <c r="Z6" s="261"/>
      <c r="AA6" s="261"/>
      <c r="AB6" s="261"/>
      <c r="AC6" s="261"/>
    </row>
    <row r="7" spans="2:46" ht="30" customHeight="1" x14ac:dyDescent="0.2">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row>
    <row r="8" spans="2:46" ht="30" customHeight="1" x14ac:dyDescent="0.2">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row>
    <row r="9" spans="2:46" ht="30" customHeight="1" x14ac:dyDescent="0.2">
      <c r="B9" s="128"/>
      <c r="C9" s="128"/>
      <c r="D9" s="263"/>
      <c r="E9" s="263"/>
      <c r="F9" s="263"/>
      <c r="G9" s="263"/>
      <c r="H9" s="263"/>
      <c r="I9" s="263"/>
      <c r="J9" s="263"/>
      <c r="K9" s="263"/>
      <c r="L9" s="263"/>
      <c r="M9" s="263"/>
      <c r="N9" s="263"/>
      <c r="O9" s="263"/>
      <c r="P9" s="263"/>
      <c r="Q9" s="263"/>
      <c r="R9" s="263"/>
      <c r="S9" s="263"/>
      <c r="T9" s="263"/>
      <c r="U9" s="263"/>
      <c r="V9" s="263"/>
      <c r="W9" s="263"/>
      <c r="X9" s="263"/>
      <c r="Y9" s="263"/>
      <c r="Z9" s="263"/>
      <c r="AA9" s="263"/>
      <c r="AB9" s="128"/>
      <c r="AC9" s="128"/>
    </row>
    <row r="10" spans="2:46" ht="30" customHeight="1" x14ac:dyDescent="0.2">
      <c r="B10" s="128"/>
      <c r="C10" s="128"/>
      <c r="D10" s="264"/>
      <c r="E10" s="264"/>
      <c r="F10" s="264"/>
      <c r="G10" s="264"/>
      <c r="H10" s="264"/>
      <c r="I10" s="264"/>
      <c r="J10" s="264"/>
      <c r="K10" s="264"/>
      <c r="L10" s="264"/>
      <c r="M10" s="264"/>
      <c r="N10" s="264"/>
      <c r="O10" s="264"/>
      <c r="P10" s="264"/>
      <c r="Q10" s="264"/>
      <c r="R10" s="264"/>
      <c r="S10" s="264"/>
      <c r="T10" s="264"/>
      <c r="U10" s="264"/>
      <c r="V10" s="264"/>
      <c r="W10" s="264"/>
      <c r="X10" s="264"/>
      <c r="Y10" s="264"/>
      <c r="Z10" s="264"/>
      <c r="AA10" s="264"/>
      <c r="AB10" s="128"/>
      <c r="AC10" s="128"/>
    </row>
    <row r="11" spans="2:46" ht="30" customHeight="1" x14ac:dyDescent="0.2">
      <c r="B11" s="128"/>
      <c r="C11" s="128"/>
      <c r="D11" s="128"/>
      <c r="E11" s="128"/>
      <c r="F11" s="130"/>
      <c r="G11" s="130"/>
      <c r="H11" s="130"/>
      <c r="I11" s="130"/>
      <c r="J11" s="130"/>
      <c r="K11" s="130"/>
      <c r="L11" s="130"/>
      <c r="M11" s="130"/>
      <c r="N11" s="130"/>
      <c r="O11" s="130"/>
      <c r="P11" s="130"/>
      <c r="Q11" s="128"/>
      <c r="R11" s="128"/>
      <c r="S11" s="128"/>
      <c r="T11" s="128"/>
      <c r="U11" s="128"/>
      <c r="V11" s="128"/>
      <c r="W11" s="128"/>
      <c r="X11" s="128"/>
      <c r="Y11" s="128"/>
      <c r="Z11" s="128"/>
      <c r="AA11" s="128"/>
      <c r="AB11" s="128"/>
      <c r="AC11" s="128"/>
    </row>
    <row r="12" spans="2:46" ht="30" customHeight="1" x14ac:dyDescent="0.2">
      <c r="B12" s="130"/>
      <c r="C12" s="130"/>
      <c r="D12" s="130"/>
      <c r="E12" s="130"/>
      <c r="F12" s="262"/>
      <c r="G12" s="262"/>
      <c r="H12" s="262"/>
      <c r="I12" s="262"/>
      <c r="J12" s="262"/>
      <c r="K12" s="262"/>
      <c r="L12" s="262"/>
      <c r="M12" s="262"/>
      <c r="N12" s="130"/>
      <c r="O12" s="130"/>
      <c r="P12" s="130"/>
      <c r="Q12" s="130"/>
      <c r="R12" s="130"/>
      <c r="S12" s="130"/>
      <c r="T12" s="130"/>
      <c r="U12" s="130"/>
      <c r="V12" s="130"/>
      <c r="W12" s="130"/>
      <c r="X12" s="130"/>
      <c r="Y12" s="130"/>
      <c r="Z12" s="130"/>
      <c r="AA12" s="130"/>
      <c r="AB12" s="130"/>
      <c r="AC12" s="130"/>
      <c r="AF12" s="117"/>
      <c r="AI12" s="407"/>
      <c r="AJ12" s="441"/>
      <c r="AK12" s="441"/>
      <c r="AL12" s="441"/>
      <c r="AM12" s="441"/>
      <c r="AN12" s="441"/>
      <c r="AO12" s="134"/>
      <c r="AP12" s="406"/>
      <c r="AQ12" s="406"/>
      <c r="AR12" s="406"/>
      <c r="AS12" s="406"/>
      <c r="AT12" s="406"/>
    </row>
    <row r="13" spans="2:46" ht="30" customHeight="1" x14ac:dyDescent="0.2">
      <c r="B13" s="265"/>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J13" s="406"/>
      <c r="AK13" s="406"/>
      <c r="AL13" s="406"/>
      <c r="AM13" s="406"/>
      <c r="AN13" s="406"/>
      <c r="AO13" s="406"/>
      <c r="AP13" s="406"/>
      <c r="AQ13" s="406"/>
      <c r="AR13" s="406"/>
      <c r="AS13" s="406"/>
      <c r="AT13" s="406"/>
    </row>
    <row r="14" spans="2:46" ht="30" customHeight="1" x14ac:dyDescent="0.2">
      <c r="B14" s="265"/>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J14" s="406"/>
      <c r="AK14" s="406"/>
      <c r="AL14" s="406"/>
      <c r="AM14" s="406"/>
      <c r="AN14" s="406"/>
      <c r="AO14" s="406"/>
      <c r="AP14" s="406"/>
      <c r="AQ14" s="406"/>
      <c r="AR14" s="406"/>
      <c r="AS14" s="406"/>
      <c r="AT14" s="406"/>
    </row>
    <row r="15" spans="2:46" ht="30" customHeight="1" x14ac:dyDescent="0.2">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J15" s="408"/>
      <c r="AK15" s="406"/>
      <c r="AL15" s="406"/>
      <c r="AM15" s="406"/>
      <c r="AN15" s="406"/>
      <c r="AO15" s="406"/>
      <c r="AP15" s="406"/>
      <c r="AQ15" s="406"/>
      <c r="AR15" s="406"/>
      <c r="AS15" s="406"/>
      <c r="AT15" s="406"/>
    </row>
    <row r="16" spans="2:46" ht="40" customHeight="1" x14ac:dyDescent="0.2">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F16" s="138"/>
      <c r="AJ16" s="409"/>
      <c r="AK16" s="140"/>
      <c r="AL16" s="140"/>
      <c r="AM16" s="140"/>
      <c r="AN16" s="140"/>
      <c r="AO16" s="140"/>
      <c r="AP16" s="140"/>
      <c r="AQ16" s="140"/>
      <c r="AR16" s="140"/>
      <c r="AS16" s="140"/>
      <c r="AT16" s="406"/>
    </row>
    <row r="17" spans="2:49" ht="40" customHeight="1" x14ac:dyDescent="0.2">
      <c r="B17" s="130"/>
      <c r="C17" s="130"/>
      <c r="D17" s="130"/>
      <c r="E17" s="130"/>
      <c r="F17" s="130"/>
      <c r="G17" s="130"/>
      <c r="H17" s="130"/>
      <c r="I17" s="130"/>
      <c r="J17" s="130"/>
      <c r="K17" s="130"/>
      <c r="L17" s="254"/>
      <c r="M17" s="254"/>
      <c r="N17" s="254"/>
      <c r="O17" s="254"/>
      <c r="P17" s="254"/>
      <c r="Q17" s="130"/>
      <c r="R17" s="130"/>
      <c r="S17" s="130"/>
      <c r="T17" s="130"/>
      <c r="U17" s="130"/>
      <c r="V17" s="130"/>
      <c r="W17" s="130"/>
      <c r="X17" s="130"/>
      <c r="Y17" s="130"/>
      <c r="Z17" s="130"/>
      <c r="AA17" s="265"/>
      <c r="AB17" s="265"/>
      <c r="AC17" s="130"/>
      <c r="AF17" s="138"/>
      <c r="AG17" s="142"/>
      <c r="AH17" s="142"/>
      <c r="AI17" s="142"/>
      <c r="AJ17" s="951"/>
      <c r="AK17" s="951"/>
      <c r="AL17" s="951"/>
      <c r="AM17" s="951"/>
      <c r="AN17" s="951"/>
      <c r="AO17" s="951"/>
      <c r="AP17" s="951"/>
      <c r="AQ17" s="951"/>
      <c r="AR17" s="951"/>
      <c r="AS17" s="951"/>
      <c r="AT17" s="143"/>
    </row>
    <row r="18" spans="2:49" ht="39.75" customHeight="1" x14ac:dyDescent="0.2">
      <c r="B18" s="130"/>
      <c r="C18" s="130"/>
      <c r="D18" s="130"/>
      <c r="E18" s="130"/>
      <c r="F18" s="130"/>
      <c r="G18" s="130"/>
      <c r="H18" s="130"/>
      <c r="I18" s="130"/>
      <c r="J18" s="130"/>
      <c r="K18" s="130"/>
      <c r="L18" s="254"/>
      <c r="M18" s="254"/>
      <c r="N18" s="254"/>
      <c r="O18" s="254"/>
      <c r="P18" s="254"/>
      <c r="Q18" s="253"/>
      <c r="R18" s="253"/>
      <c r="S18" s="253"/>
      <c r="T18" s="253"/>
      <c r="U18" s="253"/>
      <c r="V18" s="253"/>
      <c r="W18" s="253"/>
      <c r="X18" s="253"/>
      <c r="Y18" s="253"/>
      <c r="Z18" s="253"/>
      <c r="AA18" s="130"/>
      <c r="AB18" s="130"/>
      <c r="AC18" s="130"/>
      <c r="AF18" s="117"/>
      <c r="AJ18" s="144"/>
      <c r="AK18" s="140"/>
      <c r="AL18" s="140"/>
      <c r="AM18" s="140"/>
      <c r="AN18" s="140"/>
      <c r="AO18" s="140"/>
      <c r="AP18" s="140"/>
      <c r="AQ18" s="140"/>
      <c r="AR18" s="140"/>
      <c r="AS18" s="140"/>
      <c r="AT18" s="140"/>
      <c r="AU18" s="140"/>
      <c r="AV18" s="140"/>
      <c r="AW18" s="140"/>
    </row>
    <row r="19" spans="2:49" ht="40" customHeight="1" x14ac:dyDescent="0.2">
      <c r="B19" s="130"/>
      <c r="C19" s="130"/>
      <c r="D19" s="130"/>
      <c r="E19" s="130"/>
      <c r="F19" s="130"/>
      <c r="G19" s="130"/>
      <c r="H19" s="130"/>
      <c r="I19" s="130"/>
      <c r="J19" s="130"/>
      <c r="K19" s="130"/>
      <c r="L19" s="254"/>
      <c r="M19" s="254"/>
      <c r="N19" s="254"/>
      <c r="O19" s="254"/>
      <c r="P19" s="254"/>
      <c r="Q19" s="253"/>
      <c r="R19" s="253"/>
      <c r="S19" s="253"/>
      <c r="T19" s="253"/>
      <c r="U19" s="253"/>
      <c r="V19" s="253"/>
      <c r="W19" s="253"/>
      <c r="X19" s="253"/>
      <c r="Y19" s="253"/>
      <c r="Z19" s="253"/>
      <c r="AA19" s="265"/>
      <c r="AB19" s="130"/>
      <c r="AC19" s="130"/>
      <c r="AF19" s="117"/>
      <c r="AJ19" s="144"/>
      <c r="AK19" s="406"/>
      <c r="AL19" s="406"/>
      <c r="AM19" s="406"/>
      <c r="AN19" s="406"/>
      <c r="AO19" s="406"/>
      <c r="AP19" s="406"/>
      <c r="AQ19" s="406"/>
      <c r="AR19" s="406"/>
      <c r="AS19" s="406"/>
      <c r="AT19" s="406"/>
    </row>
    <row r="20" spans="2:49" ht="30" customHeight="1" x14ac:dyDescent="0.2">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row>
    <row r="21" spans="2:49" ht="30" customHeight="1" x14ac:dyDescent="0.2">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row>
    <row r="22" spans="2:49" ht="30" customHeight="1" x14ac:dyDescent="0.2">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265"/>
      <c r="AB22" s="265"/>
      <c r="AC22" s="130"/>
    </row>
    <row r="23" spans="2:49" ht="30" customHeight="1" x14ac:dyDescent="0.2">
      <c r="B23" s="975" t="s">
        <v>4754</v>
      </c>
      <c r="C23" s="976"/>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row>
    <row r="24" spans="2:49" ht="30" customHeight="1" x14ac:dyDescent="0.2">
      <c r="B24" s="976"/>
      <c r="C24" s="976"/>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F24" s="147"/>
      <c r="AJ24" s="144"/>
    </row>
    <row r="25" spans="2:49" ht="30" customHeight="1" x14ac:dyDescent="0.2">
      <c r="B25" s="976"/>
      <c r="C25" s="976"/>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row>
    <row r="26" spans="2:49" ht="30" customHeight="1" x14ac:dyDescent="0.2">
      <c r="B26" s="976"/>
      <c r="C26" s="976"/>
      <c r="D26" s="976"/>
      <c r="E26" s="976"/>
      <c r="F26" s="976"/>
      <c r="G26" s="976"/>
      <c r="H26" s="976"/>
      <c r="I26" s="976"/>
      <c r="J26" s="976"/>
      <c r="K26" s="976"/>
      <c r="L26" s="976"/>
      <c r="M26" s="976"/>
      <c r="N26" s="976"/>
      <c r="O26" s="976"/>
      <c r="P26" s="976"/>
      <c r="Q26" s="976"/>
      <c r="R26" s="976"/>
      <c r="S26" s="976"/>
      <c r="T26" s="976"/>
      <c r="U26" s="976"/>
      <c r="V26" s="976"/>
      <c r="W26" s="976"/>
      <c r="X26" s="976"/>
      <c r="Y26" s="976"/>
      <c r="Z26" s="976"/>
      <c r="AA26" s="976"/>
      <c r="AB26" s="976"/>
      <c r="AC26" s="976"/>
    </row>
    <row r="27" spans="2:49" ht="30" customHeight="1" x14ac:dyDescent="0.2">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row>
  </sheetData>
  <mergeCells count="6">
    <mergeCell ref="B23:AC26"/>
    <mergeCell ref="B1:AC1"/>
    <mergeCell ref="B2:AC2"/>
    <mergeCell ref="B4:AC4"/>
    <mergeCell ref="AJ12:AN12"/>
    <mergeCell ref="AJ17:AS17"/>
  </mergeCells>
  <phoneticPr fontId="2"/>
  <pageMargins left="0.78740157480314965" right="0" top="0.59055118110236227" bottom="0.39370078740157483" header="0.51181102362204722" footer="0.51181102362204722"/>
  <pageSetup paperSize="9" orientation="portrait"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6F6E9-B246-4EA2-9F7D-52B3089A8760}">
  <sheetPr>
    <tabColor rgb="FFFFFF00"/>
  </sheetPr>
  <dimension ref="B1:AW27"/>
  <sheetViews>
    <sheetView view="pageBreakPreview" zoomScaleNormal="100" zoomScaleSheetLayoutView="100" workbookViewId="0">
      <selection activeCell="BA13" sqref="BA13"/>
    </sheetView>
  </sheetViews>
  <sheetFormatPr defaultColWidth="3.36328125" defaultRowHeight="16" customHeight="1" x14ac:dyDescent="0.2"/>
  <cols>
    <col min="1" max="1" width="3.36328125" style="122"/>
    <col min="2" max="43" width="2.90625" style="122" customWidth="1"/>
    <col min="44" max="16384" width="3.36328125" style="122"/>
  </cols>
  <sheetData>
    <row r="1" spans="2:46" ht="20.149999999999999" customHeight="1" x14ac:dyDescent="0.2">
      <c r="B1" s="699" t="s">
        <v>36</v>
      </c>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row>
    <row r="2" spans="2:46" ht="20.149999999999999" customHeight="1" x14ac:dyDescent="0.2">
      <c r="B2" s="647" t="s">
        <v>4755</v>
      </c>
      <c r="C2" s="647"/>
      <c r="D2" s="647"/>
      <c r="E2" s="647"/>
      <c r="F2" s="647"/>
      <c r="G2" s="647"/>
      <c r="H2" s="647"/>
      <c r="I2" s="647"/>
      <c r="J2" s="647"/>
      <c r="K2" s="647"/>
      <c r="L2" s="647"/>
      <c r="M2" s="647"/>
      <c r="N2" s="647"/>
      <c r="O2" s="647"/>
      <c r="P2" s="701"/>
      <c r="Q2" s="701"/>
      <c r="R2" s="701"/>
      <c r="S2" s="701"/>
      <c r="T2" s="701"/>
      <c r="U2" s="701"/>
      <c r="V2" s="701"/>
      <c r="W2" s="701"/>
      <c r="X2" s="701"/>
      <c r="Y2" s="701"/>
      <c r="Z2" s="701"/>
      <c r="AA2" s="701"/>
      <c r="AB2" s="701"/>
      <c r="AC2" s="701"/>
    </row>
    <row r="3" spans="2:46" ht="10" customHeight="1" x14ac:dyDescent="0.2">
      <c r="B3" s="252"/>
      <c r="C3" s="252"/>
      <c r="D3" s="252"/>
      <c r="E3" s="252"/>
      <c r="F3" s="252"/>
      <c r="G3" s="252"/>
      <c r="H3" s="252"/>
      <c r="I3" s="252"/>
      <c r="J3" s="252"/>
      <c r="K3" s="252"/>
      <c r="L3" s="252"/>
      <c r="M3" s="252"/>
      <c r="N3" s="252"/>
      <c r="O3" s="252"/>
      <c r="P3" s="257"/>
      <c r="Q3" s="257"/>
      <c r="R3" s="257"/>
      <c r="S3" s="257"/>
      <c r="T3" s="257"/>
      <c r="U3" s="257"/>
      <c r="V3" s="257"/>
      <c r="W3" s="257"/>
      <c r="X3" s="257"/>
      <c r="Y3" s="257"/>
      <c r="Z3" s="257"/>
      <c r="AA3" s="257"/>
      <c r="AB3" s="257"/>
      <c r="AC3" s="257"/>
    </row>
    <row r="4" spans="2:46" ht="20.149999999999999" customHeight="1" x14ac:dyDescent="0.2">
      <c r="B4" s="952" t="s">
        <v>4756</v>
      </c>
      <c r="C4" s="952"/>
      <c r="D4" s="952"/>
      <c r="E4" s="952"/>
      <c r="F4" s="952"/>
      <c r="G4" s="952"/>
      <c r="H4" s="952"/>
      <c r="I4" s="952"/>
      <c r="J4" s="952"/>
      <c r="K4" s="952"/>
      <c r="L4" s="952"/>
      <c r="M4" s="952"/>
      <c r="N4" s="952"/>
      <c r="O4" s="952"/>
      <c r="P4" s="953"/>
      <c r="Q4" s="953"/>
      <c r="R4" s="953"/>
      <c r="S4" s="953"/>
      <c r="T4" s="953"/>
      <c r="U4" s="953"/>
      <c r="V4" s="953"/>
      <c r="W4" s="953"/>
      <c r="X4" s="953"/>
      <c r="Y4" s="953"/>
      <c r="Z4" s="953"/>
      <c r="AA4" s="953"/>
      <c r="AB4" s="953"/>
      <c r="AC4" s="953"/>
    </row>
    <row r="5" spans="2:46" ht="9.75" customHeight="1" x14ac:dyDescent="0.2">
      <c r="B5" s="395"/>
      <c r="C5" s="395"/>
      <c r="D5" s="395"/>
      <c r="E5" s="395"/>
      <c r="F5" s="395"/>
      <c r="G5" s="395"/>
      <c r="H5" s="395"/>
      <c r="I5" s="395"/>
      <c r="J5" s="395"/>
      <c r="K5" s="395"/>
      <c r="L5" s="395"/>
      <c r="M5" s="395"/>
      <c r="N5" s="395"/>
      <c r="O5" s="395"/>
      <c r="P5" s="396"/>
      <c r="Q5" s="396"/>
      <c r="R5" s="396"/>
      <c r="S5" s="396"/>
      <c r="T5" s="396"/>
      <c r="U5" s="396"/>
      <c r="V5" s="396"/>
      <c r="W5" s="396"/>
      <c r="X5" s="396"/>
      <c r="Y5" s="396"/>
      <c r="Z5" s="396"/>
      <c r="AA5" s="396"/>
      <c r="AB5" s="396"/>
      <c r="AC5" s="396"/>
    </row>
    <row r="6" spans="2:46" ht="30" customHeight="1" x14ac:dyDescent="0.2">
      <c r="B6"/>
      <c r="C6"/>
      <c r="D6" s="261"/>
      <c r="E6" s="261"/>
      <c r="F6" s="261"/>
      <c r="G6" s="261"/>
      <c r="H6" s="261"/>
      <c r="I6" s="261"/>
      <c r="J6" s="261"/>
      <c r="K6" s="261"/>
      <c r="L6" s="261"/>
      <c r="M6" s="261"/>
      <c r="N6" s="261"/>
      <c r="O6" s="261"/>
      <c r="P6" s="261"/>
      <c r="Q6" s="261"/>
      <c r="R6" s="261"/>
      <c r="S6" s="261"/>
      <c r="T6" s="261"/>
      <c r="U6" s="261"/>
      <c r="V6" s="261"/>
      <c r="W6" s="261"/>
      <c r="X6" s="261"/>
      <c r="Y6" s="261"/>
      <c r="Z6" s="261"/>
      <c r="AA6" s="261"/>
      <c r="AB6" s="261"/>
      <c r="AC6" s="261"/>
    </row>
    <row r="7" spans="2:46" ht="30" customHeight="1" x14ac:dyDescent="0.2">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row>
    <row r="8" spans="2:46" ht="30" customHeight="1" x14ac:dyDescent="0.2">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row>
    <row r="9" spans="2:46" ht="30" customHeight="1" x14ac:dyDescent="0.2">
      <c r="B9" s="128"/>
      <c r="C9" s="128"/>
      <c r="D9" s="263"/>
      <c r="E9" s="263"/>
      <c r="F9" s="263"/>
      <c r="G9" s="263"/>
      <c r="H9" s="263"/>
      <c r="I9" s="263"/>
      <c r="J9" s="263"/>
      <c r="K9" s="263"/>
      <c r="L9" s="263"/>
      <c r="M9" s="263"/>
      <c r="N9" s="263"/>
      <c r="O9" s="263"/>
      <c r="P9" s="263"/>
      <c r="Q9" s="263"/>
      <c r="R9" s="263"/>
      <c r="S9" s="263"/>
      <c r="T9" s="263"/>
      <c r="U9" s="263"/>
      <c r="V9" s="263"/>
      <c r="W9" s="263"/>
      <c r="X9" s="263"/>
      <c r="Y9" s="263"/>
      <c r="Z9" s="263"/>
      <c r="AA9" s="263"/>
      <c r="AB9" s="128"/>
      <c r="AC9" s="128"/>
    </row>
    <row r="10" spans="2:46" ht="30" customHeight="1" x14ac:dyDescent="0.2">
      <c r="B10" s="128"/>
      <c r="C10" s="128"/>
      <c r="D10" s="264"/>
      <c r="E10" s="264"/>
      <c r="F10" s="264"/>
      <c r="G10" s="264"/>
      <c r="H10" s="264"/>
      <c r="I10" s="264"/>
      <c r="J10" s="264"/>
      <c r="K10" s="264"/>
      <c r="L10" s="264"/>
      <c r="M10" s="264"/>
      <c r="N10" s="264"/>
      <c r="O10" s="264"/>
      <c r="P10" s="264"/>
      <c r="Q10" s="264"/>
      <c r="R10" s="264"/>
      <c r="S10" s="264"/>
      <c r="T10" s="264"/>
      <c r="U10" s="264"/>
      <c r="V10" s="264"/>
      <c r="W10" s="264"/>
      <c r="X10" s="264"/>
      <c r="Y10" s="264"/>
      <c r="Z10" s="264"/>
      <c r="AA10" s="264"/>
      <c r="AB10" s="128"/>
      <c r="AC10" s="128"/>
    </row>
    <row r="11" spans="2:46" ht="30" customHeight="1" x14ac:dyDescent="0.2">
      <c r="B11" s="128"/>
      <c r="C11" s="128"/>
      <c r="D11" s="128"/>
      <c r="E11" s="128"/>
      <c r="F11" s="130"/>
      <c r="G11" s="130"/>
      <c r="H11" s="130"/>
      <c r="I11" s="130"/>
      <c r="J11" s="130"/>
      <c r="K11" s="130"/>
      <c r="L11" s="130"/>
      <c r="M11" s="130"/>
      <c r="N11" s="130"/>
      <c r="O11" s="130"/>
      <c r="P11" s="130"/>
      <c r="Q11" s="128"/>
      <c r="R11" s="128"/>
      <c r="S11" s="128"/>
      <c r="T11" s="128"/>
      <c r="U11" s="128"/>
      <c r="V11" s="128"/>
      <c r="W11" s="128"/>
      <c r="X11" s="128"/>
      <c r="Y11" s="128"/>
      <c r="Z11" s="128"/>
      <c r="AA11" s="128"/>
      <c r="AB11" s="128"/>
      <c r="AC11" s="128"/>
    </row>
    <row r="12" spans="2:46" ht="30" customHeight="1" x14ac:dyDescent="0.2">
      <c r="B12" s="130"/>
      <c r="C12" s="130"/>
      <c r="D12" s="130"/>
      <c r="E12" s="130"/>
      <c r="F12" s="262"/>
      <c r="G12" s="262"/>
      <c r="H12" s="262"/>
      <c r="I12" s="262"/>
      <c r="J12" s="262"/>
      <c r="K12" s="262"/>
      <c r="L12" s="262"/>
      <c r="M12" s="262"/>
      <c r="N12" s="130"/>
      <c r="O12" s="130"/>
      <c r="P12" s="130"/>
      <c r="Q12" s="130"/>
      <c r="R12" s="130"/>
      <c r="S12" s="130"/>
      <c r="T12" s="130"/>
      <c r="U12" s="130"/>
      <c r="V12" s="130"/>
      <c r="W12" s="130"/>
      <c r="X12" s="130"/>
      <c r="Y12" s="130"/>
      <c r="Z12" s="130"/>
      <c r="AA12" s="130"/>
      <c r="AB12" s="130"/>
      <c r="AC12" s="130"/>
      <c r="AF12" s="117"/>
      <c r="AI12" s="407"/>
      <c r="AJ12" s="441"/>
      <c r="AK12" s="441"/>
      <c r="AL12" s="441"/>
      <c r="AM12" s="441"/>
      <c r="AN12" s="441"/>
      <c r="AO12" s="134"/>
      <c r="AP12" s="406"/>
      <c r="AQ12" s="406"/>
      <c r="AR12" s="406"/>
      <c r="AS12" s="406"/>
      <c r="AT12" s="406"/>
    </row>
    <row r="13" spans="2:46" ht="30" customHeight="1" x14ac:dyDescent="0.2">
      <c r="B13" s="265"/>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J13" s="406"/>
      <c r="AK13" s="406"/>
      <c r="AL13" s="406"/>
      <c r="AM13" s="406"/>
      <c r="AN13" s="406"/>
      <c r="AO13" s="406"/>
      <c r="AP13" s="406"/>
      <c r="AQ13" s="406"/>
      <c r="AR13" s="406"/>
      <c r="AS13" s="406"/>
      <c r="AT13" s="406"/>
    </row>
    <row r="14" spans="2:46" ht="30" customHeight="1" x14ac:dyDescent="0.2">
      <c r="B14" s="265"/>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J14" s="406"/>
      <c r="AK14" s="406"/>
      <c r="AL14" s="406"/>
      <c r="AM14" s="406"/>
      <c r="AN14" s="406"/>
      <c r="AO14" s="406"/>
      <c r="AP14" s="406"/>
      <c r="AQ14" s="406"/>
      <c r="AR14" s="406"/>
      <c r="AS14" s="406"/>
      <c r="AT14" s="406"/>
    </row>
    <row r="15" spans="2:46" ht="30" customHeight="1" x14ac:dyDescent="0.2">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J15" s="408"/>
      <c r="AK15" s="406"/>
      <c r="AL15" s="406"/>
      <c r="AM15" s="406"/>
      <c r="AN15" s="406"/>
      <c r="AO15" s="406"/>
      <c r="AP15" s="406"/>
      <c r="AQ15" s="406"/>
      <c r="AR15" s="406"/>
      <c r="AS15" s="406"/>
      <c r="AT15" s="406"/>
    </row>
    <row r="16" spans="2:46" ht="40" customHeight="1" x14ac:dyDescent="0.2">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F16" s="138"/>
      <c r="AJ16" s="409"/>
      <c r="AK16" s="140"/>
      <c r="AL16" s="140"/>
      <c r="AM16" s="140"/>
      <c r="AN16" s="140"/>
      <c r="AO16" s="140"/>
      <c r="AP16" s="140"/>
      <c r="AQ16" s="140"/>
      <c r="AR16" s="140"/>
      <c r="AS16" s="140"/>
      <c r="AT16" s="406"/>
    </row>
    <row r="17" spans="2:49" ht="40" customHeight="1" x14ac:dyDescent="0.2">
      <c r="B17" s="130"/>
      <c r="C17" s="130"/>
      <c r="D17" s="130"/>
      <c r="E17" s="130"/>
      <c r="F17" s="130"/>
      <c r="G17" s="130"/>
      <c r="H17" s="130"/>
      <c r="I17" s="130"/>
      <c r="J17" s="130"/>
      <c r="K17" s="130"/>
      <c r="L17" s="254"/>
      <c r="M17" s="254"/>
      <c r="N17" s="254"/>
      <c r="O17" s="254"/>
      <c r="P17" s="254"/>
      <c r="Q17" s="130"/>
      <c r="R17" s="130"/>
      <c r="S17" s="130"/>
      <c r="T17" s="130"/>
      <c r="U17" s="130"/>
      <c r="V17" s="130"/>
      <c r="W17" s="130"/>
      <c r="X17" s="130"/>
      <c r="Y17" s="130"/>
      <c r="Z17" s="130"/>
      <c r="AA17" s="265"/>
      <c r="AB17" s="265"/>
      <c r="AC17" s="130"/>
      <c r="AF17" s="138"/>
      <c r="AG17" s="142"/>
      <c r="AH17" s="142"/>
      <c r="AI17" s="142"/>
      <c r="AJ17" s="951"/>
      <c r="AK17" s="951"/>
      <c r="AL17" s="951"/>
      <c r="AM17" s="951"/>
      <c r="AN17" s="951"/>
      <c r="AO17" s="951"/>
      <c r="AP17" s="951"/>
      <c r="AQ17" s="951"/>
      <c r="AR17" s="951"/>
      <c r="AS17" s="951"/>
      <c r="AT17" s="143"/>
    </row>
    <row r="18" spans="2:49" ht="39.75" customHeight="1" x14ac:dyDescent="0.2">
      <c r="B18" s="130"/>
      <c r="C18" s="130"/>
      <c r="D18" s="130"/>
      <c r="E18" s="130"/>
      <c r="F18" s="130"/>
      <c r="G18" s="130"/>
      <c r="H18" s="130"/>
      <c r="I18" s="130"/>
      <c r="J18" s="130"/>
      <c r="K18" s="130"/>
      <c r="L18" s="254"/>
      <c r="M18" s="254"/>
      <c r="N18" s="254"/>
      <c r="O18" s="254"/>
      <c r="P18" s="254"/>
      <c r="Q18" s="253"/>
      <c r="R18" s="253"/>
      <c r="S18" s="253"/>
      <c r="T18" s="253"/>
      <c r="U18" s="253"/>
      <c r="V18" s="253"/>
      <c r="W18" s="253"/>
      <c r="X18" s="253"/>
      <c r="Y18" s="253"/>
      <c r="Z18" s="253"/>
      <c r="AA18" s="130"/>
      <c r="AB18" s="130"/>
      <c r="AC18" s="130"/>
      <c r="AF18" s="117"/>
      <c r="AJ18" s="144"/>
      <c r="AK18" s="140"/>
      <c r="AL18" s="140"/>
      <c r="AM18" s="140"/>
      <c r="AN18" s="140"/>
      <c r="AO18" s="140"/>
      <c r="AP18" s="140"/>
      <c r="AQ18" s="140"/>
      <c r="AR18" s="140"/>
      <c r="AS18" s="140"/>
      <c r="AT18" s="140"/>
      <c r="AU18" s="140"/>
      <c r="AV18" s="140"/>
      <c r="AW18" s="140"/>
    </row>
    <row r="19" spans="2:49" ht="40" customHeight="1" x14ac:dyDescent="0.2">
      <c r="B19" s="130"/>
      <c r="C19" s="130"/>
      <c r="D19" s="130"/>
      <c r="E19" s="130"/>
      <c r="F19" s="130"/>
      <c r="G19" s="130"/>
      <c r="H19" s="130"/>
      <c r="I19" s="130"/>
      <c r="J19" s="130"/>
      <c r="K19" s="130"/>
      <c r="L19" s="254"/>
      <c r="M19" s="254"/>
      <c r="N19" s="254"/>
      <c r="O19" s="254"/>
      <c r="P19" s="254"/>
      <c r="Q19" s="253"/>
      <c r="R19" s="253"/>
      <c r="S19" s="253"/>
      <c r="T19" s="253"/>
      <c r="U19" s="253"/>
      <c r="V19" s="253"/>
      <c r="W19" s="253"/>
      <c r="X19" s="253"/>
      <c r="Y19" s="253"/>
      <c r="Z19" s="253"/>
      <c r="AA19" s="265"/>
      <c r="AB19" s="130"/>
      <c r="AC19" s="130"/>
      <c r="AF19" s="117"/>
      <c r="AJ19" s="144"/>
      <c r="AK19" s="406"/>
      <c r="AL19" s="406"/>
      <c r="AM19" s="406"/>
      <c r="AN19" s="406"/>
      <c r="AO19" s="406"/>
      <c r="AP19" s="406"/>
      <c r="AQ19" s="406"/>
      <c r="AR19" s="406"/>
      <c r="AS19" s="406"/>
      <c r="AT19" s="406"/>
    </row>
    <row r="20" spans="2:49" ht="30" customHeight="1" x14ac:dyDescent="0.2">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row>
    <row r="21" spans="2:49" ht="30" customHeight="1" x14ac:dyDescent="0.2">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row>
    <row r="22" spans="2:49" ht="30" customHeight="1" x14ac:dyDescent="0.2">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265"/>
      <c r="AB22" s="265"/>
      <c r="AC22" s="130"/>
    </row>
    <row r="23" spans="2:49" ht="30" customHeight="1" x14ac:dyDescent="0.2">
      <c r="B23" s="975" t="s">
        <v>4757</v>
      </c>
      <c r="C23" s="976"/>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row>
    <row r="24" spans="2:49" ht="30" customHeight="1" x14ac:dyDescent="0.2">
      <c r="B24" s="976"/>
      <c r="C24" s="976"/>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F24" s="147"/>
      <c r="AJ24" s="144"/>
    </row>
    <row r="25" spans="2:49" ht="30" customHeight="1" x14ac:dyDescent="0.2">
      <c r="B25" s="976"/>
      <c r="C25" s="976"/>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row>
    <row r="26" spans="2:49" ht="30" customHeight="1" x14ac:dyDescent="0.2">
      <c r="B26" s="976"/>
      <c r="C26" s="976"/>
      <c r="D26" s="976"/>
      <c r="E26" s="976"/>
      <c r="F26" s="976"/>
      <c r="G26" s="976"/>
      <c r="H26" s="976"/>
      <c r="I26" s="976"/>
      <c r="J26" s="976"/>
      <c r="K26" s="976"/>
      <c r="L26" s="976"/>
      <c r="M26" s="976"/>
      <c r="N26" s="976"/>
      <c r="O26" s="976"/>
      <c r="P26" s="976"/>
      <c r="Q26" s="976"/>
      <c r="R26" s="976"/>
      <c r="S26" s="976"/>
      <c r="T26" s="976"/>
      <c r="U26" s="976"/>
      <c r="V26" s="976"/>
      <c r="W26" s="976"/>
      <c r="X26" s="976"/>
      <c r="Y26" s="976"/>
      <c r="Z26" s="976"/>
      <c r="AA26" s="976"/>
      <c r="AB26" s="976"/>
      <c r="AC26" s="976"/>
    </row>
    <row r="27" spans="2:49" ht="30" customHeight="1" x14ac:dyDescent="0.2">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row>
  </sheetData>
  <mergeCells count="6">
    <mergeCell ref="B23:AC26"/>
    <mergeCell ref="B1:AC1"/>
    <mergeCell ref="B2:AC2"/>
    <mergeCell ref="B4:AC4"/>
    <mergeCell ref="AJ12:AN12"/>
    <mergeCell ref="AJ17:AS17"/>
  </mergeCells>
  <phoneticPr fontId="2"/>
  <pageMargins left="0.78740157480314965" right="0" top="0.59055118110236227" bottom="0.39370078740157483" header="0.51181102362204722" footer="0.51181102362204722"/>
  <pageSetup paperSize="9" orientation="portrait"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2FFBD-B7E8-4B52-AF60-68D6CE496C45}">
  <sheetPr>
    <tabColor rgb="FFFFFF00"/>
  </sheetPr>
  <dimension ref="B1:AW27"/>
  <sheetViews>
    <sheetView view="pageBreakPreview" zoomScaleNormal="100" zoomScaleSheetLayoutView="100" workbookViewId="0">
      <selection activeCell="AT15" sqref="AT15"/>
    </sheetView>
  </sheetViews>
  <sheetFormatPr defaultColWidth="3.36328125" defaultRowHeight="16" customHeight="1" x14ac:dyDescent="0.2"/>
  <cols>
    <col min="1" max="1" width="3.36328125" style="122"/>
    <col min="2" max="43" width="2.90625" style="122" customWidth="1"/>
    <col min="44" max="16384" width="3.36328125" style="122"/>
  </cols>
  <sheetData>
    <row r="1" spans="2:46" ht="20.149999999999999" customHeight="1" x14ac:dyDescent="0.2">
      <c r="B1" s="699" t="s">
        <v>36</v>
      </c>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row>
    <row r="2" spans="2:46" ht="20.149999999999999" customHeight="1" x14ac:dyDescent="0.2">
      <c r="B2" s="647" t="s">
        <v>4758</v>
      </c>
      <c r="C2" s="647"/>
      <c r="D2" s="647"/>
      <c r="E2" s="647"/>
      <c r="F2" s="647"/>
      <c r="G2" s="647"/>
      <c r="H2" s="647"/>
      <c r="I2" s="647"/>
      <c r="J2" s="647"/>
      <c r="K2" s="647"/>
      <c r="L2" s="647"/>
      <c r="M2" s="647"/>
      <c r="N2" s="647"/>
      <c r="O2" s="647"/>
      <c r="P2" s="701"/>
      <c r="Q2" s="701"/>
      <c r="R2" s="701"/>
      <c r="S2" s="701"/>
      <c r="T2" s="701"/>
      <c r="U2" s="701"/>
      <c r="V2" s="701"/>
      <c r="W2" s="701"/>
      <c r="X2" s="701"/>
      <c r="Y2" s="701"/>
      <c r="Z2" s="701"/>
      <c r="AA2" s="701"/>
      <c r="AB2" s="701"/>
      <c r="AC2" s="701"/>
    </row>
    <row r="3" spans="2:46" ht="10" customHeight="1" x14ac:dyDescent="0.2">
      <c r="B3" s="252"/>
      <c r="C3" s="252"/>
      <c r="D3" s="252"/>
      <c r="E3" s="252"/>
      <c r="F3" s="252"/>
      <c r="G3" s="252"/>
      <c r="H3" s="252"/>
      <c r="I3" s="252"/>
      <c r="J3" s="252"/>
      <c r="K3" s="252"/>
      <c r="L3" s="252"/>
      <c r="M3" s="252"/>
      <c r="N3" s="252"/>
      <c r="O3" s="252"/>
      <c r="P3" s="257"/>
      <c r="Q3" s="257"/>
      <c r="R3" s="257"/>
      <c r="S3" s="257"/>
      <c r="T3" s="257"/>
      <c r="U3" s="257"/>
      <c r="V3" s="257"/>
      <c r="W3" s="257"/>
      <c r="X3" s="257"/>
      <c r="Y3" s="257"/>
      <c r="Z3" s="257"/>
      <c r="AA3" s="257"/>
      <c r="AB3" s="257"/>
      <c r="AC3" s="257"/>
    </row>
    <row r="4" spans="2:46" ht="20.149999999999999" customHeight="1" x14ac:dyDescent="0.2">
      <c r="B4" s="952" t="s">
        <v>4759</v>
      </c>
      <c r="C4" s="952"/>
      <c r="D4" s="952"/>
      <c r="E4" s="952"/>
      <c r="F4" s="952"/>
      <c r="G4" s="952"/>
      <c r="H4" s="952"/>
      <c r="I4" s="952"/>
      <c r="J4" s="952"/>
      <c r="K4" s="952"/>
      <c r="L4" s="952"/>
      <c r="M4" s="952"/>
      <c r="N4" s="952"/>
      <c r="O4" s="952"/>
      <c r="P4" s="953"/>
      <c r="Q4" s="953"/>
      <c r="R4" s="953"/>
      <c r="S4" s="953"/>
      <c r="T4" s="953"/>
      <c r="U4" s="953"/>
      <c r="V4" s="953"/>
      <c r="W4" s="953"/>
      <c r="X4" s="953"/>
      <c r="Y4" s="953"/>
      <c r="Z4" s="953"/>
      <c r="AA4" s="953"/>
      <c r="AB4" s="953"/>
      <c r="AC4" s="953"/>
    </row>
    <row r="5" spans="2:46" ht="9.75" customHeight="1" x14ac:dyDescent="0.2">
      <c r="B5" s="395"/>
      <c r="C5" s="395"/>
      <c r="D5" s="395"/>
      <c r="E5" s="395"/>
      <c r="F5" s="395"/>
      <c r="G5" s="395"/>
      <c r="H5" s="395"/>
      <c r="I5" s="395"/>
      <c r="J5" s="395"/>
      <c r="K5" s="395"/>
      <c r="L5" s="395"/>
      <c r="M5" s="395"/>
      <c r="N5" s="395"/>
      <c r="O5" s="395"/>
      <c r="P5" s="396"/>
      <c r="Q5" s="396"/>
      <c r="R5" s="396"/>
      <c r="S5" s="396"/>
      <c r="T5" s="396"/>
      <c r="U5" s="396"/>
      <c r="V5" s="396"/>
      <c r="W5" s="396"/>
      <c r="X5" s="396"/>
      <c r="Y5" s="396"/>
      <c r="Z5" s="396"/>
      <c r="AA5" s="396"/>
      <c r="AB5" s="396"/>
      <c r="AC5" s="396"/>
    </row>
    <row r="6" spans="2:46" ht="30" customHeight="1" x14ac:dyDescent="0.2">
      <c r="B6"/>
      <c r="C6"/>
      <c r="D6" s="261"/>
      <c r="E6" s="261"/>
      <c r="F6" s="261"/>
      <c r="G6" s="261"/>
      <c r="H6" s="261"/>
      <c r="I6" s="261"/>
      <c r="J6" s="261"/>
      <c r="K6" s="261"/>
      <c r="L6" s="261"/>
      <c r="M6" s="261"/>
      <c r="N6" s="261"/>
      <c r="O6" s="261"/>
      <c r="P6" s="261"/>
      <c r="Q6" s="261"/>
      <c r="R6" s="261"/>
      <c r="S6" s="261"/>
      <c r="T6" s="261"/>
      <c r="U6" s="261"/>
      <c r="V6" s="261"/>
      <c r="W6" s="261"/>
      <c r="X6" s="261"/>
      <c r="Y6" s="261"/>
      <c r="Z6" s="261"/>
      <c r="AA6" s="261"/>
      <c r="AB6" s="261"/>
      <c r="AC6" s="261"/>
    </row>
    <row r="7" spans="2:46" ht="30" customHeight="1" x14ac:dyDescent="0.2">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row>
    <row r="8" spans="2:46" ht="30" customHeight="1" x14ac:dyDescent="0.2">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row>
    <row r="9" spans="2:46" ht="30" customHeight="1" x14ac:dyDescent="0.2">
      <c r="B9" s="128"/>
      <c r="C9" s="128"/>
      <c r="D9" s="263"/>
      <c r="E9" s="263"/>
      <c r="F9" s="263"/>
      <c r="G9" s="263"/>
      <c r="H9" s="263"/>
      <c r="I9" s="263"/>
      <c r="J9" s="263"/>
      <c r="K9" s="263"/>
      <c r="L9" s="263"/>
      <c r="M9" s="263"/>
      <c r="N9" s="263"/>
      <c r="O9" s="263"/>
      <c r="P9" s="263"/>
      <c r="Q9" s="263"/>
      <c r="R9" s="263"/>
      <c r="S9" s="263"/>
      <c r="T9" s="263"/>
      <c r="U9" s="263"/>
      <c r="V9" s="263"/>
      <c r="W9" s="263"/>
      <c r="X9" s="263"/>
      <c r="Y9" s="263"/>
      <c r="Z9" s="263"/>
      <c r="AA9" s="263"/>
      <c r="AB9" s="128"/>
      <c r="AC9" s="128"/>
    </row>
    <row r="10" spans="2:46" ht="30" customHeight="1" x14ac:dyDescent="0.2">
      <c r="B10" s="128"/>
      <c r="C10" s="128"/>
      <c r="D10" s="264"/>
      <c r="E10" s="264"/>
      <c r="F10" s="264"/>
      <c r="G10" s="264"/>
      <c r="H10" s="264"/>
      <c r="I10" s="264"/>
      <c r="J10" s="264"/>
      <c r="K10" s="264"/>
      <c r="L10" s="264"/>
      <c r="M10" s="264"/>
      <c r="N10" s="264"/>
      <c r="O10" s="264"/>
      <c r="P10" s="264"/>
      <c r="Q10" s="264"/>
      <c r="R10" s="264"/>
      <c r="S10" s="264"/>
      <c r="T10" s="264"/>
      <c r="U10" s="264"/>
      <c r="V10" s="264"/>
      <c r="W10" s="264"/>
      <c r="X10" s="264"/>
      <c r="Y10" s="264"/>
      <c r="Z10" s="264"/>
      <c r="AA10" s="264"/>
      <c r="AB10" s="128"/>
      <c r="AC10" s="128"/>
    </row>
    <row r="11" spans="2:46" ht="30" customHeight="1" x14ac:dyDescent="0.2">
      <c r="B11" s="128"/>
      <c r="C11" s="128"/>
      <c r="D11" s="128"/>
      <c r="E11" s="128"/>
      <c r="F11" s="130"/>
      <c r="G11" s="130"/>
      <c r="H11" s="130"/>
      <c r="I11" s="130"/>
      <c r="J11" s="130"/>
      <c r="K11" s="130"/>
      <c r="L11" s="130"/>
      <c r="M11" s="130"/>
      <c r="N11" s="130"/>
      <c r="O11" s="130"/>
      <c r="P11" s="130"/>
      <c r="Q11" s="128"/>
      <c r="R11" s="128"/>
      <c r="S11" s="128"/>
      <c r="T11" s="128"/>
      <c r="U11" s="128"/>
      <c r="V11" s="128"/>
      <c r="W11" s="128"/>
      <c r="X11" s="128"/>
      <c r="Y11" s="128"/>
      <c r="Z11" s="128"/>
      <c r="AA11" s="128"/>
      <c r="AB11" s="128"/>
      <c r="AC11" s="128"/>
    </row>
    <row r="12" spans="2:46" ht="30" customHeight="1" x14ac:dyDescent="0.2">
      <c r="B12" s="130"/>
      <c r="C12" s="130"/>
      <c r="D12" s="130"/>
      <c r="E12" s="130"/>
      <c r="F12" s="262"/>
      <c r="G12" s="262"/>
      <c r="H12" s="262"/>
      <c r="I12" s="262"/>
      <c r="J12" s="262"/>
      <c r="K12" s="262"/>
      <c r="L12" s="262"/>
      <c r="M12" s="262"/>
      <c r="N12" s="130"/>
      <c r="O12" s="130"/>
      <c r="P12" s="130"/>
      <c r="Q12" s="130"/>
      <c r="R12" s="130"/>
      <c r="S12" s="130"/>
      <c r="T12" s="130"/>
      <c r="U12" s="130"/>
      <c r="V12" s="130"/>
      <c r="W12" s="130"/>
      <c r="X12" s="130"/>
      <c r="Y12" s="130"/>
      <c r="Z12" s="130"/>
      <c r="AA12" s="130"/>
      <c r="AB12" s="130"/>
      <c r="AC12" s="130"/>
      <c r="AF12" s="117"/>
      <c r="AI12" s="407"/>
      <c r="AJ12" s="441"/>
      <c r="AK12" s="441"/>
      <c r="AL12" s="441"/>
      <c r="AM12" s="441"/>
      <c r="AN12" s="441"/>
      <c r="AO12" s="134"/>
      <c r="AP12" s="406"/>
      <c r="AQ12" s="406"/>
      <c r="AR12" s="406"/>
      <c r="AS12" s="406"/>
      <c r="AT12" s="406"/>
    </row>
    <row r="13" spans="2:46" ht="30" customHeight="1" x14ac:dyDescent="0.2">
      <c r="B13" s="265"/>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J13" s="406"/>
      <c r="AK13" s="406"/>
      <c r="AL13" s="406"/>
      <c r="AM13" s="406"/>
      <c r="AN13" s="406"/>
      <c r="AO13" s="406"/>
      <c r="AP13" s="406"/>
      <c r="AQ13" s="406"/>
      <c r="AR13" s="406"/>
      <c r="AS13" s="406"/>
      <c r="AT13" s="406"/>
    </row>
    <row r="14" spans="2:46" ht="30" customHeight="1" x14ac:dyDescent="0.2">
      <c r="B14" s="265"/>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J14" s="406"/>
      <c r="AK14" s="406"/>
      <c r="AL14" s="406"/>
      <c r="AM14" s="406"/>
      <c r="AN14" s="406"/>
      <c r="AO14" s="406"/>
      <c r="AP14" s="406"/>
      <c r="AQ14" s="406"/>
      <c r="AR14" s="406"/>
      <c r="AS14" s="406"/>
      <c r="AT14" s="406"/>
    </row>
    <row r="15" spans="2:46" ht="30" customHeight="1" x14ac:dyDescent="0.2">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J15" s="408"/>
      <c r="AK15" s="406"/>
      <c r="AL15" s="406"/>
      <c r="AM15" s="406"/>
      <c r="AN15" s="406"/>
      <c r="AO15" s="406"/>
      <c r="AP15" s="406"/>
      <c r="AQ15" s="406"/>
      <c r="AR15" s="406"/>
      <c r="AS15" s="406"/>
      <c r="AT15" s="406"/>
    </row>
    <row r="16" spans="2:46" ht="40" customHeight="1" x14ac:dyDescent="0.2">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F16" s="138"/>
      <c r="AJ16" s="409"/>
      <c r="AK16" s="140"/>
      <c r="AL16" s="140"/>
      <c r="AM16" s="140"/>
      <c r="AN16" s="140"/>
      <c r="AO16" s="140"/>
      <c r="AP16" s="140"/>
      <c r="AQ16" s="140"/>
      <c r="AR16" s="140"/>
      <c r="AS16" s="140"/>
      <c r="AT16" s="406"/>
    </row>
    <row r="17" spans="2:49" ht="40" customHeight="1" x14ac:dyDescent="0.2">
      <c r="B17" s="130"/>
      <c r="C17" s="130"/>
      <c r="D17" s="130"/>
      <c r="E17" s="130"/>
      <c r="F17" s="130"/>
      <c r="G17" s="130"/>
      <c r="H17" s="130"/>
      <c r="I17" s="130"/>
      <c r="J17" s="130"/>
      <c r="K17" s="130"/>
      <c r="L17" s="254"/>
      <c r="M17" s="254"/>
      <c r="N17" s="254"/>
      <c r="O17" s="254"/>
      <c r="P17" s="254"/>
      <c r="Q17" s="130"/>
      <c r="R17" s="130"/>
      <c r="S17" s="130"/>
      <c r="T17" s="130"/>
      <c r="U17" s="130"/>
      <c r="V17" s="130"/>
      <c r="W17" s="130"/>
      <c r="X17" s="130"/>
      <c r="Y17" s="130"/>
      <c r="Z17" s="130"/>
      <c r="AA17" s="265"/>
      <c r="AB17" s="265"/>
      <c r="AC17" s="130"/>
      <c r="AF17" s="138"/>
      <c r="AG17" s="142"/>
      <c r="AH17" s="142"/>
      <c r="AI17" s="142"/>
      <c r="AJ17" s="951"/>
      <c r="AK17" s="951"/>
      <c r="AL17" s="951"/>
      <c r="AM17" s="951"/>
      <c r="AN17" s="951"/>
      <c r="AO17" s="951"/>
      <c r="AP17" s="951"/>
      <c r="AQ17" s="951"/>
      <c r="AR17" s="951"/>
      <c r="AS17" s="951"/>
      <c r="AT17" s="143"/>
    </row>
    <row r="18" spans="2:49" ht="39.75" customHeight="1" x14ac:dyDescent="0.2">
      <c r="B18" s="130"/>
      <c r="C18" s="130"/>
      <c r="D18" s="130"/>
      <c r="E18" s="130"/>
      <c r="F18" s="130"/>
      <c r="G18" s="130"/>
      <c r="H18" s="130"/>
      <c r="I18" s="130"/>
      <c r="J18" s="130"/>
      <c r="K18" s="130"/>
      <c r="L18" s="254"/>
      <c r="M18" s="254"/>
      <c r="N18" s="254"/>
      <c r="O18" s="254"/>
      <c r="P18" s="254"/>
      <c r="Q18" s="253"/>
      <c r="R18" s="253"/>
      <c r="S18" s="253"/>
      <c r="T18" s="253"/>
      <c r="U18" s="253"/>
      <c r="V18" s="253"/>
      <c r="W18" s="253"/>
      <c r="X18" s="253"/>
      <c r="Y18" s="253"/>
      <c r="Z18" s="253"/>
      <c r="AA18" s="130"/>
      <c r="AB18" s="130"/>
      <c r="AC18" s="130"/>
      <c r="AF18" s="117"/>
      <c r="AJ18" s="144"/>
      <c r="AK18" s="140"/>
      <c r="AL18" s="140"/>
      <c r="AM18" s="140"/>
      <c r="AN18" s="140"/>
      <c r="AO18" s="140"/>
      <c r="AP18" s="140"/>
      <c r="AQ18" s="140"/>
      <c r="AR18" s="140"/>
      <c r="AS18" s="140"/>
      <c r="AT18" s="140"/>
      <c r="AU18" s="140"/>
      <c r="AV18" s="140"/>
      <c r="AW18" s="140"/>
    </row>
    <row r="19" spans="2:49" ht="40" customHeight="1" x14ac:dyDescent="0.2">
      <c r="B19" s="130"/>
      <c r="C19" s="130"/>
      <c r="D19" s="130"/>
      <c r="E19" s="130"/>
      <c r="F19" s="130"/>
      <c r="G19" s="130"/>
      <c r="H19" s="130"/>
      <c r="I19" s="130"/>
      <c r="J19" s="130"/>
      <c r="K19" s="130"/>
      <c r="L19" s="254"/>
      <c r="M19" s="254"/>
      <c r="N19" s="254"/>
      <c r="O19" s="254"/>
      <c r="P19" s="254"/>
      <c r="Q19" s="253"/>
      <c r="R19" s="253"/>
      <c r="S19" s="253"/>
      <c r="T19" s="253"/>
      <c r="U19" s="253"/>
      <c r="V19" s="253"/>
      <c r="W19" s="253"/>
      <c r="X19" s="253"/>
      <c r="Y19" s="253"/>
      <c r="Z19" s="253"/>
      <c r="AA19" s="265"/>
      <c r="AB19" s="130"/>
      <c r="AC19" s="130"/>
      <c r="AF19" s="117"/>
      <c r="AJ19" s="144"/>
      <c r="AK19" s="406"/>
      <c r="AL19" s="406"/>
      <c r="AM19" s="406"/>
      <c r="AN19" s="406"/>
      <c r="AO19" s="406"/>
      <c r="AP19" s="406"/>
      <c r="AQ19" s="406"/>
      <c r="AR19" s="406"/>
      <c r="AS19" s="406"/>
      <c r="AT19" s="406"/>
    </row>
    <row r="20" spans="2:49" ht="30" customHeight="1" x14ac:dyDescent="0.2">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row>
    <row r="21" spans="2:49" ht="30" customHeight="1" x14ac:dyDescent="0.2">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row>
    <row r="22" spans="2:49" ht="30" customHeight="1" x14ac:dyDescent="0.2">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265"/>
      <c r="AB22" s="265"/>
      <c r="AC22" s="130"/>
    </row>
    <row r="23" spans="2:49" ht="30" customHeight="1" x14ac:dyDescent="0.2">
      <c r="B23" s="975" t="s">
        <v>4757</v>
      </c>
      <c r="C23" s="976"/>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row>
    <row r="24" spans="2:49" ht="30" customHeight="1" x14ac:dyDescent="0.2">
      <c r="B24" s="976"/>
      <c r="C24" s="976"/>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F24" s="147"/>
      <c r="AJ24" s="144"/>
    </row>
    <row r="25" spans="2:49" ht="30" customHeight="1" x14ac:dyDescent="0.2">
      <c r="B25" s="976"/>
      <c r="C25" s="976"/>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row>
    <row r="26" spans="2:49" ht="30" customHeight="1" x14ac:dyDescent="0.2">
      <c r="B26" s="976"/>
      <c r="C26" s="976"/>
      <c r="D26" s="976"/>
      <c r="E26" s="976"/>
      <c r="F26" s="976"/>
      <c r="G26" s="976"/>
      <c r="H26" s="976"/>
      <c r="I26" s="976"/>
      <c r="J26" s="976"/>
      <c r="K26" s="976"/>
      <c r="L26" s="976"/>
      <c r="M26" s="976"/>
      <c r="N26" s="976"/>
      <c r="O26" s="976"/>
      <c r="P26" s="976"/>
      <c r="Q26" s="976"/>
      <c r="R26" s="976"/>
      <c r="S26" s="976"/>
      <c r="T26" s="976"/>
      <c r="U26" s="976"/>
      <c r="V26" s="976"/>
      <c r="W26" s="976"/>
      <c r="X26" s="976"/>
      <c r="Y26" s="976"/>
      <c r="Z26" s="976"/>
      <c r="AA26" s="976"/>
      <c r="AB26" s="976"/>
      <c r="AC26" s="976"/>
    </row>
    <row r="27" spans="2:49" ht="30" customHeight="1" x14ac:dyDescent="0.2">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row>
  </sheetData>
  <mergeCells count="6">
    <mergeCell ref="B23:AC26"/>
    <mergeCell ref="B1:AC1"/>
    <mergeCell ref="B2:AC2"/>
    <mergeCell ref="B4:AC4"/>
    <mergeCell ref="AJ12:AN12"/>
    <mergeCell ref="AJ17:AS17"/>
  </mergeCells>
  <phoneticPr fontId="2"/>
  <pageMargins left="0.78740157480314965" right="0" top="0.59055118110236227" bottom="0.39370078740157483" header="0.51181102362204722" footer="0.51181102362204722"/>
  <pageSetup paperSize="9" orientation="portrait"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O73"/>
  <sheetViews>
    <sheetView zoomScale="80" zoomScaleNormal="80" workbookViewId="0">
      <selection activeCell="E16" sqref="E16"/>
    </sheetView>
  </sheetViews>
  <sheetFormatPr defaultColWidth="9" defaultRowHeight="13" x14ac:dyDescent="0.2"/>
  <cols>
    <col min="1" max="1" width="20.26953125" style="93" bestFit="1" customWidth="1"/>
    <col min="2" max="2" width="1" style="93" customWidth="1"/>
    <col min="3" max="3" width="17.26953125" style="93" customWidth="1"/>
    <col min="4" max="4" width="1" style="93" customWidth="1"/>
    <col min="5" max="5" width="14.08984375" style="93" bestFit="1" customWidth="1"/>
    <col min="6" max="6" width="1" style="93" customWidth="1"/>
    <col min="7" max="7" width="23.26953125" style="93" customWidth="1"/>
    <col min="8" max="8" width="1" style="93" customWidth="1"/>
    <col min="9" max="9" width="10" style="93" customWidth="1"/>
    <col min="10" max="10" width="1" style="93" customWidth="1"/>
    <col min="11" max="11" width="15.36328125" style="93" bestFit="1" customWidth="1"/>
    <col min="12" max="12" width="1" style="93" customWidth="1"/>
    <col min="13" max="13" width="27.36328125" style="93" bestFit="1" customWidth="1"/>
    <col min="14" max="14" width="1" style="93" customWidth="1"/>
    <col min="15" max="15" width="58.7265625" style="93" bestFit="1" customWidth="1"/>
    <col min="16" max="16384" width="9" style="93"/>
  </cols>
  <sheetData>
    <row r="1" spans="1:15" x14ac:dyDescent="0.2">
      <c r="A1" s="2" t="s">
        <v>293</v>
      </c>
      <c r="C1" s="2" t="s">
        <v>292</v>
      </c>
      <c r="E1" s="4" t="s">
        <v>291</v>
      </c>
      <c r="G1" s="3" t="s">
        <v>290</v>
      </c>
      <c r="I1" s="2" t="s">
        <v>289</v>
      </c>
      <c r="K1" s="2" t="s">
        <v>288</v>
      </c>
      <c r="M1" s="2" t="s">
        <v>287</v>
      </c>
      <c r="O1" s="2" t="s">
        <v>286</v>
      </c>
    </row>
    <row r="2" spans="1:15" x14ac:dyDescent="0.2">
      <c r="A2" s="94" t="s">
        <v>285</v>
      </c>
      <c r="B2" s="95"/>
      <c r="C2" s="94" t="s">
        <v>284</v>
      </c>
      <c r="D2" s="95"/>
      <c r="E2" s="94" t="s">
        <v>283</v>
      </c>
      <c r="F2" s="95"/>
      <c r="G2" s="94" t="s">
        <v>282</v>
      </c>
      <c r="H2" s="95"/>
      <c r="I2" s="94" t="s">
        <v>281</v>
      </c>
      <c r="J2" s="95"/>
      <c r="K2" s="94" t="s">
        <v>280</v>
      </c>
      <c r="L2" s="95"/>
      <c r="M2" s="94" t="s">
        <v>279</v>
      </c>
      <c r="N2" s="95"/>
      <c r="O2" s="94" t="s">
        <v>278</v>
      </c>
    </row>
    <row r="3" spans="1:15" x14ac:dyDescent="0.2">
      <c r="A3" s="94" t="s">
        <v>277</v>
      </c>
      <c r="B3" s="95"/>
      <c r="C3" s="94" t="s">
        <v>276</v>
      </c>
      <c r="D3" s="95"/>
      <c r="E3" s="94" t="s">
        <v>275</v>
      </c>
      <c r="F3" s="95"/>
      <c r="G3" s="94" t="s">
        <v>274</v>
      </c>
      <c r="H3" s="95"/>
      <c r="I3" s="94" t="s">
        <v>273</v>
      </c>
      <c r="J3" s="95"/>
      <c r="K3" s="94" t="s">
        <v>272</v>
      </c>
      <c r="L3" s="95"/>
      <c r="M3" s="94" t="s">
        <v>271</v>
      </c>
      <c r="N3" s="95"/>
      <c r="O3" s="94" t="s">
        <v>270</v>
      </c>
    </row>
    <row r="4" spans="1:15" x14ac:dyDescent="0.2">
      <c r="A4" s="94" t="s">
        <v>269</v>
      </c>
      <c r="B4" s="95"/>
      <c r="C4" s="94" t="s">
        <v>268</v>
      </c>
      <c r="D4" s="95"/>
      <c r="F4" s="95"/>
      <c r="G4" s="94" t="s">
        <v>267</v>
      </c>
      <c r="H4" s="95"/>
      <c r="I4" s="94" t="s">
        <v>266</v>
      </c>
      <c r="J4" s="95"/>
      <c r="K4" s="95"/>
      <c r="L4" s="95"/>
      <c r="M4" s="94" t="s">
        <v>265</v>
      </c>
      <c r="N4" s="95"/>
      <c r="O4" s="94" t="s">
        <v>264</v>
      </c>
    </row>
    <row r="5" spans="1:15" x14ac:dyDescent="0.2">
      <c r="A5" s="94" t="s">
        <v>263</v>
      </c>
      <c r="G5" s="94" t="s">
        <v>262</v>
      </c>
      <c r="I5" s="94" t="s">
        <v>261</v>
      </c>
      <c r="K5" s="95"/>
      <c r="M5" s="94" t="s">
        <v>260</v>
      </c>
      <c r="O5" s="94" t="s">
        <v>259</v>
      </c>
    </row>
    <row r="6" spans="1:15" x14ac:dyDescent="0.2">
      <c r="A6" s="94" t="s">
        <v>258</v>
      </c>
      <c r="G6" s="94" t="s">
        <v>257</v>
      </c>
      <c r="I6" s="94" t="s">
        <v>256</v>
      </c>
      <c r="K6" s="95"/>
      <c r="M6" s="94" t="s">
        <v>255</v>
      </c>
      <c r="O6" s="94" t="s">
        <v>254</v>
      </c>
    </row>
    <row r="7" spans="1:15" x14ac:dyDescent="0.2">
      <c r="A7" s="94" t="s">
        <v>253</v>
      </c>
      <c r="C7" s="4" t="s">
        <v>312</v>
      </c>
      <c r="E7" s="4" t="s">
        <v>94</v>
      </c>
      <c r="G7" s="94" t="s">
        <v>252</v>
      </c>
      <c r="M7" s="94" t="s">
        <v>251</v>
      </c>
      <c r="O7" s="94" t="s">
        <v>250</v>
      </c>
    </row>
    <row r="8" spans="1:15" x14ac:dyDescent="0.2">
      <c r="A8" s="94" t="s">
        <v>249</v>
      </c>
      <c r="C8" s="94"/>
      <c r="E8" s="94" t="s">
        <v>308</v>
      </c>
      <c r="G8" s="94" t="s">
        <v>248</v>
      </c>
      <c r="M8" s="94" t="s">
        <v>247</v>
      </c>
      <c r="O8" s="94" t="s">
        <v>246</v>
      </c>
    </row>
    <row r="9" spans="1:15" x14ac:dyDescent="0.2">
      <c r="A9" s="94" t="s">
        <v>245</v>
      </c>
      <c r="C9" s="94" t="s">
        <v>313</v>
      </c>
      <c r="E9" s="94" t="s">
        <v>309</v>
      </c>
      <c r="G9" s="94" t="s">
        <v>244</v>
      </c>
      <c r="M9" s="94" t="s">
        <v>243</v>
      </c>
      <c r="O9" s="94" t="s">
        <v>242</v>
      </c>
    </row>
    <row r="10" spans="1:15" x14ac:dyDescent="0.2">
      <c r="A10" s="94" t="s">
        <v>241</v>
      </c>
      <c r="G10" s="94" t="s">
        <v>240</v>
      </c>
      <c r="M10" s="94" t="s">
        <v>239</v>
      </c>
      <c r="O10" s="95"/>
    </row>
    <row r="11" spans="1:15" x14ac:dyDescent="0.2">
      <c r="A11" s="94" t="s">
        <v>238</v>
      </c>
      <c r="G11" s="94" t="s">
        <v>237</v>
      </c>
      <c r="M11" s="94" t="s">
        <v>236</v>
      </c>
      <c r="O11" s="95"/>
    </row>
    <row r="12" spans="1:15" x14ac:dyDescent="0.2">
      <c r="A12" s="94" t="s">
        <v>235</v>
      </c>
      <c r="C12" s="2" t="s">
        <v>374</v>
      </c>
      <c r="G12" s="94" t="s">
        <v>234</v>
      </c>
      <c r="M12" s="94" t="s">
        <v>233</v>
      </c>
      <c r="O12" s="95"/>
    </row>
    <row r="13" spans="1:15" x14ac:dyDescent="0.2">
      <c r="A13" s="94" t="s">
        <v>232</v>
      </c>
      <c r="C13" s="94"/>
      <c r="M13" s="94" t="s">
        <v>231</v>
      </c>
      <c r="O13" s="95"/>
    </row>
    <row r="14" spans="1:15" x14ac:dyDescent="0.2">
      <c r="A14" s="94" t="s">
        <v>230</v>
      </c>
      <c r="C14" s="94" t="s">
        <v>314</v>
      </c>
      <c r="G14" s="3" t="s">
        <v>290</v>
      </c>
      <c r="M14" s="94" t="s">
        <v>229</v>
      </c>
      <c r="O14" s="95"/>
    </row>
    <row r="15" spans="1:15" x14ac:dyDescent="0.2">
      <c r="A15" s="94" t="s">
        <v>228</v>
      </c>
      <c r="C15" s="94" t="s">
        <v>315</v>
      </c>
      <c r="G15" s="94" t="s">
        <v>546</v>
      </c>
      <c r="M15" s="94" t="s">
        <v>227</v>
      </c>
      <c r="O15" s="95"/>
    </row>
    <row r="16" spans="1:15" x14ac:dyDescent="0.2">
      <c r="A16" s="94" t="s">
        <v>226</v>
      </c>
      <c r="C16" s="94" t="s">
        <v>316</v>
      </c>
      <c r="G16" s="94" t="s">
        <v>547</v>
      </c>
      <c r="O16" s="95"/>
    </row>
    <row r="17" spans="1:3" x14ac:dyDescent="0.2">
      <c r="A17" s="94" t="s">
        <v>225</v>
      </c>
      <c r="C17" s="94" t="s">
        <v>317</v>
      </c>
    </row>
    <row r="18" spans="1:3" x14ac:dyDescent="0.2">
      <c r="A18" s="94" t="s">
        <v>224</v>
      </c>
      <c r="C18" s="94" t="s">
        <v>318</v>
      </c>
    </row>
    <row r="19" spans="1:3" x14ac:dyDescent="0.2">
      <c r="A19" s="94" t="s">
        <v>223</v>
      </c>
      <c r="C19" s="94" t="s">
        <v>319</v>
      </c>
    </row>
    <row r="20" spans="1:3" x14ac:dyDescent="0.2">
      <c r="A20" s="94" t="s">
        <v>222</v>
      </c>
      <c r="C20" s="94" t="s">
        <v>320</v>
      </c>
    </row>
    <row r="21" spans="1:3" x14ac:dyDescent="0.2">
      <c r="A21" s="94" t="s">
        <v>221</v>
      </c>
      <c r="C21" s="94" t="s">
        <v>321</v>
      </c>
    </row>
    <row r="22" spans="1:3" x14ac:dyDescent="0.2">
      <c r="A22" s="94" t="s">
        <v>220</v>
      </c>
      <c r="C22" s="94" t="s">
        <v>322</v>
      </c>
    </row>
    <row r="23" spans="1:3" x14ac:dyDescent="0.2">
      <c r="A23" s="94" t="s">
        <v>219</v>
      </c>
      <c r="C23" s="94" t="s">
        <v>323</v>
      </c>
    </row>
    <row r="24" spans="1:3" x14ac:dyDescent="0.2">
      <c r="A24" s="94" t="s">
        <v>218</v>
      </c>
      <c r="C24" s="94" t="s">
        <v>324</v>
      </c>
    </row>
    <row r="25" spans="1:3" x14ac:dyDescent="0.2">
      <c r="A25" s="94" t="s">
        <v>217</v>
      </c>
      <c r="C25" s="94" t="s">
        <v>325</v>
      </c>
    </row>
    <row r="26" spans="1:3" x14ac:dyDescent="0.2">
      <c r="A26" s="94" t="s">
        <v>216</v>
      </c>
      <c r="C26" s="94" t="s">
        <v>357</v>
      </c>
    </row>
    <row r="27" spans="1:3" x14ac:dyDescent="0.2">
      <c r="A27" s="94" t="s">
        <v>215</v>
      </c>
      <c r="C27" s="94" t="s">
        <v>326</v>
      </c>
    </row>
    <row r="28" spans="1:3" x14ac:dyDescent="0.2">
      <c r="A28" s="94" t="s">
        <v>214</v>
      </c>
      <c r="C28" s="94" t="s">
        <v>327</v>
      </c>
    </row>
    <row r="29" spans="1:3" x14ac:dyDescent="0.2">
      <c r="A29" s="94" t="s">
        <v>213</v>
      </c>
      <c r="C29" s="94" t="s">
        <v>328</v>
      </c>
    </row>
    <row r="30" spans="1:3" x14ac:dyDescent="0.2">
      <c r="A30" s="94" t="s">
        <v>212</v>
      </c>
      <c r="C30" s="94" t="s">
        <v>329</v>
      </c>
    </row>
    <row r="31" spans="1:3" x14ac:dyDescent="0.2">
      <c r="A31" s="94" t="s">
        <v>211</v>
      </c>
      <c r="C31" s="94" t="s">
        <v>330</v>
      </c>
    </row>
    <row r="32" spans="1:3" x14ac:dyDescent="0.2">
      <c r="A32" s="94" t="s">
        <v>210</v>
      </c>
      <c r="C32" s="94" t="s">
        <v>331</v>
      </c>
    </row>
    <row r="33" spans="1:3" x14ac:dyDescent="0.2">
      <c r="A33" s="94" t="s">
        <v>209</v>
      </c>
      <c r="C33" s="94" t="s">
        <v>332</v>
      </c>
    </row>
    <row r="34" spans="1:3" x14ac:dyDescent="0.2">
      <c r="A34" s="94" t="s">
        <v>208</v>
      </c>
      <c r="C34" s="94" t="s">
        <v>333</v>
      </c>
    </row>
    <row r="35" spans="1:3" x14ac:dyDescent="0.2">
      <c r="A35" s="94" t="s">
        <v>207</v>
      </c>
      <c r="C35" s="94" t="s">
        <v>334</v>
      </c>
    </row>
    <row r="36" spans="1:3" x14ac:dyDescent="0.2">
      <c r="A36" s="94" t="s">
        <v>206</v>
      </c>
      <c r="C36" s="94" t="s">
        <v>335</v>
      </c>
    </row>
    <row r="37" spans="1:3" x14ac:dyDescent="0.2">
      <c r="A37" s="94" t="s">
        <v>205</v>
      </c>
      <c r="C37" s="94" t="s">
        <v>336</v>
      </c>
    </row>
    <row r="38" spans="1:3" x14ac:dyDescent="0.2">
      <c r="A38" s="94" t="s">
        <v>204</v>
      </c>
      <c r="C38" s="94" t="s">
        <v>337</v>
      </c>
    </row>
    <row r="39" spans="1:3" x14ac:dyDescent="0.2">
      <c r="A39" s="94" t="s">
        <v>203</v>
      </c>
      <c r="C39" s="94" t="s">
        <v>338</v>
      </c>
    </row>
    <row r="40" spans="1:3" x14ac:dyDescent="0.2">
      <c r="A40" s="94" t="s">
        <v>202</v>
      </c>
      <c r="C40" s="94" t="s">
        <v>339</v>
      </c>
    </row>
    <row r="41" spans="1:3" x14ac:dyDescent="0.2">
      <c r="A41" s="94" t="s">
        <v>201</v>
      </c>
      <c r="C41" s="94" t="s">
        <v>340</v>
      </c>
    </row>
    <row r="42" spans="1:3" x14ac:dyDescent="0.2">
      <c r="A42" s="94" t="s">
        <v>200</v>
      </c>
      <c r="C42" s="94" t="s">
        <v>358</v>
      </c>
    </row>
    <row r="43" spans="1:3" x14ac:dyDescent="0.2">
      <c r="A43" s="94" t="s">
        <v>199</v>
      </c>
      <c r="C43" s="94" t="s">
        <v>341</v>
      </c>
    </row>
    <row r="44" spans="1:3" x14ac:dyDescent="0.2">
      <c r="A44" s="94" t="s">
        <v>198</v>
      </c>
      <c r="C44" s="94" t="s">
        <v>342</v>
      </c>
    </row>
    <row r="45" spans="1:3" x14ac:dyDescent="0.2">
      <c r="A45" s="94" t="s">
        <v>197</v>
      </c>
      <c r="C45" s="94" t="s">
        <v>343</v>
      </c>
    </row>
    <row r="46" spans="1:3" x14ac:dyDescent="0.2">
      <c r="A46" s="94" t="s">
        <v>196</v>
      </c>
      <c r="C46" s="94" t="s">
        <v>344</v>
      </c>
    </row>
    <row r="47" spans="1:3" x14ac:dyDescent="0.2">
      <c r="A47" s="94" t="s">
        <v>195</v>
      </c>
      <c r="C47" s="94" t="s">
        <v>345</v>
      </c>
    </row>
    <row r="48" spans="1:3" x14ac:dyDescent="0.2">
      <c r="A48" s="94" t="s">
        <v>194</v>
      </c>
      <c r="C48" s="94" t="s">
        <v>346</v>
      </c>
    </row>
    <row r="49" spans="1:3" x14ac:dyDescent="0.2">
      <c r="A49" s="94" t="s">
        <v>4674</v>
      </c>
      <c r="C49" s="94" t="s">
        <v>347</v>
      </c>
    </row>
    <row r="50" spans="1:3" x14ac:dyDescent="0.2">
      <c r="A50" s="94" t="s">
        <v>4675</v>
      </c>
      <c r="C50" s="94" t="s">
        <v>348</v>
      </c>
    </row>
    <row r="51" spans="1:3" x14ac:dyDescent="0.2">
      <c r="A51" s="94" t="s">
        <v>4676</v>
      </c>
      <c r="C51" s="94" t="s">
        <v>349</v>
      </c>
    </row>
    <row r="52" spans="1:3" x14ac:dyDescent="0.2">
      <c r="A52" s="94" t="s">
        <v>4677</v>
      </c>
      <c r="C52" s="94" t="s">
        <v>350</v>
      </c>
    </row>
    <row r="53" spans="1:3" x14ac:dyDescent="0.2">
      <c r="A53" s="94" t="s">
        <v>4678</v>
      </c>
      <c r="C53" s="94" t="s">
        <v>351</v>
      </c>
    </row>
    <row r="54" spans="1:3" x14ac:dyDescent="0.2">
      <c r="A54" s="94" t="s">
        <v>4679</v>
      </c>
      <c r="C54" s="94" t="s">
        <v>352</v>
      </c>
    </row>
    <row r="55" spans="1:3" x14ac:dyDescent="0.2">
      <c r="A55" s="94" t="s">
        <v>4680</v>
      </c>
      <c r="C55" s="94" t="s">
        <v>353</v>
      </c>
    </row>
    <row r="56" spans="1:3" x14ac:dyDescent="0.2">
      <c r="A56" s="94" t="s">
        <v>4681</v>
      </c>
      <c r="C56" s="94" t="s">
        <v>354</v>
      </c>
    </row>
    <row r="57" spans="1:3" x14ac:dyDescent="0.2">
      <c r="A57" s="94" t="s">
        <v>4682</v>
      </c>
      <c r="C57" s="94" t="s">
        <v>355</v>
      </c>
    </row>
    <row r="58" spans="1:3" x14ac:dyDescent="0.2">
      <c r="A58" s="94" t="s">
        <v>4683</v>
      </c>
      <c r="C58" s="94" t="s">
        <v>359</v>
      </c>
    </row>
    <row r="59" spans="1:3" x14ac:dyDescent="0.2">
      <c r="A59" s="94" t="s">
        <v>4684</v>
      </c>
      <c r="C59" s="94" t="s">
        <v>356</v>
      </c>
    </row>
    <row r="60" spans="1:3" x14ac:dyDescent="0.2">
      <c r="A60" s="94" t="s">
        <v>4685</v>
      </c>
      <c r="C60" s="94" t="s">
        <v>360</v>
      </c>
    </row>
    <row r="61" spans="1:3" x14ac:dyDescent="0.2">
      <c r="A61" s="94" t="s">
        <v>4686</v>
      </c>
      <c r="C61" s="94" t="s">
        <v>361</v>
      </c>
    </row>
    <row r="62" spans="1:3" x14ac:dyDescent="0.2">
      <c r="A62" s="94" t="s">
        <v>4687</v>
      </c>
      <c r="C62" s="94" t="s">
        <v>362</v>
      </c>
    </row>
    <row r="63" spans="1:3" x14ac:dyDescent="0.2">
      <c r="C63" s="94" t="s">
        <v>363</v>
      </c>
    </row>
    <row r="64" spans="1:3" x14ac:dyDescent="0.2">
      <c r="C64" s="94" t="s">
        <v>364</v>
      </c>
    </row>
    <row r="65" spans="3:3" x14ac:dyDescent="0.2">
      <c r="C65" s="94" t="s">
        <v>365</v>
      </c>
    </row>
    <row r="66" spans="3:3" x14ac:dyDescent="0.2">
      <c r="C66" s="94" t="s">
        <v>366</v>
      </c>
    </row>
    <row r="67" spans="3:3" x14ac:dyDescent="0.2">
      <c r="C67" s="94" t="s">
        <v>367</v>
      </c>
    </row>
    <row r="68" spans="3:3" x14ac:dyDescent="0.2">
      <c r="C68" s="94" t="s">
        <v>368</v>
      </c>
    </row>
    <row r="69" spans="3:3" x14ac:dyDescent="0.2">
      <c r="C69" s="94" t="s">
        <v>369</v>
      </c>
    </row>
    <row r="70" spans="3:3" x14ac:dyDescent="0.2">
      <c r="C70" s="94" t="s">
        <v>370</v>
      </c>
    </row>
    <row r="71" spans="3:3" x14ac:dyDescent="0.2">
      <c r="C71" s="94" t="s">
        <v>371</v>
      </c>
    </row>
    <row r="72" spans="3:3" x14ac:dyDescent="0.2">
      <c r="C72" s="94" t="s">
        <v>372</v>
      </c>
    </row>
    <row r="73" spans="3:3" x14ac:dyDescent="0.2">
      <c r="C73" s="94" t="s">
        <v>373</v>
      </c>
    </row>
  </sheetData>
  <phoneticPr fontId="2"/>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E1897"/>
  <sheetViews>
    <sheetView zoomScale="90" zoomScaleNormal="90" zoomScaleSheetLayoutView="110" workbookViewId="0">
      <pane xSplit="1" ySplit="1" topLeftCell="B2" activePane="bottomRight" state="frozen"/>
      <selection pane="topRight" activeCell="B1" sqref="B1"/>
      <selection pane="bottomLeft" activeCell="A2" sqref="A2"/>
      <selection pane="bottomRight" activeCell="F6" sqref="F6"/>
    </sheetView>
  </sheetViews>
  <sheetFormatPr defaultColWidth="9" defaultRowHeight="13" x14ac:dyDescent="0.2"/>
  <cols>
    <col min="1" max="1" width="25.36328125" style="96" bestFit="1" customWidth="1"/>
    <col min="2" max="2" width="11.6328125" style="109" customWidth="1"/>
    <col min="3" max="4" width="12.90625" style="96" customWidth="1"/>
    <col min="5" max="5" width="17" style="96" customWidth="1"/>
    <col min="6" max="16384" width="9" style="96"/>
  </cols>
  <sheetData>
    <row r="1" spans="1:5" ht="21" customHeight="1" x14ac:dyDescent="0.2">
      <c r="A1" s="7" t="s">
        <v>4673</v>
      </c>
      <c r="B1" s="111" t="s">
        <v>4671</v>
      </c>
      <c r="C1" s="112" t="s">
        <v>15</v>
      </c>
      <c r="D1" s="113" t="s">
        <v>4670</v>
      </c>
      <c r="E1" s="112" t="s">
        <v>4669</v>
      </c>
    </row>
    <row r="2" spans="1:5" x14ac:dyDescent="0.2">
      <c r="A2" s="98" t="str">
        <f t="shared" ref="A2:A65" si="0">C2&amp;D2&amp;E2</f>
        <v>北海道札幌市中央区</v>
      </c>
      <c r="B2" s="99" t="s">
        <v>4668</v>
      </c>
      <c r="C2" s="97" t="s">
        <v>4243</v>
      </c>
      <c r="D2" s="100" t="s">
        <v>4654</v>
      </c>
      <c r="E2" s="98" t="s">
        <v>933</v>
      </c>
    </row>
    <row r="3" spans="1:5" x14ac:dyDescent="0.2">
      <c r="A3" s="98" t="str">
        <f t="shared" si="0"/>
        <v>北海道札幌市北区</v>
      </c>
      <c r="B3" s="99" t="s">
        <v>4667</v>
      </c>
      <c r="C3" s="97" t="s">
        <v>4243</v>
      </c>
      <c r="D3" s="100" t="s">
        <v>4654</v>
      </c>
      <c r="E3" s="98" t="s">
        <v>928</v>
      </c>
    </row>
    <row r="4" spans="1:5" x14ac:dyDescent="0.2">
      <c r="A4" s="98" t="str">
        <f t="shared" si="0"/>
        <v>北海道札幌市東区</v>
      </c>
      <c r="B4" s="99" t="s">
        <v>4666</v>
      </c>
      <c r="C4" s="97" t="s">
        <v>4243</v>
      </c>
      <c r="D4" s="100" t="s">
        <v>4654</v>
      </c>
      <c r="E4" s="98" t="s">
        <v>932</v>
      </c>
    </row>
    <row r="5" spans="1:5" x14ac:dyDescent="0.2">
      <c r="A5" s="98" t="str">
        <f t="shared" si="0"/>
        <v>北海道札幌市白石区</v>
      </c>
      <c r="B5" s="99" t="s">
        <v>4665</v>
      </c>
      <c r="C5" s="97" t="s">
        <v>4243</v>
      </c>
      <c r="D5" s="100" t="s">
        <v>4654</v>
      </c>
      <c r="E5" s="98" t="s">
        <v>4664</v>
      </c>
    </row>
    <row r="6" spans="1:5" x14ac:dyDescent="0.2">
      <c r="A6" s="98" t="str">
        <f t="shared" si="0"/>
        <v>北海道札幌市豊平区</v>
      </c>
      <c r="B6" s="99" t="s">
        <v>4663</v>
      </c>
      <c r="C6" s="97" t="s">
        <v>4243</v>
      </c>
      <c r="D6" s="100" t="s">
        <v>4654</v>
      </c>
      <c r="E6" s="98" t="s">
        <v>4662</v>
      </c>
    </row>
    <row r="7" spans="1:5" x14ac:dyDescent="0.2">
      <c r="A7" s="98" t="str">
        <f t="shared" si="0"/>
        <v>北海道札幌市南区</v>
      </c>
      <c r="B7" s="99" t="s">
        <v>4661</v>
      </c>
      <c r="C7" s="97" t="s">
        <v>4243</v>
      </c>
      <c r="D7" s="100" t="s">
        <v>4654</v>
      </c>
      <c r="E7" s="98" t="s">
        <v>930</v>
      </c>
    </row>
    <row r="8" spans="1:5" x14ac:dyDescent="0.2">
      <c r="A8" s="98" t="str">
        <f t="shared" si="0"/>
        <v>北海道札幌市西区</v>
      </c>
      <c r="B8" s="99" t="s">
        <v>4660</v>
      </c>
      <c r="C8" s="97" t="s">
        <v>4243</v>
      </c>
      <c r="D8" s="100" t="s">
        <v>4654</v>
      </c>
      <c r="E8" s="98" t="s">
        <v>931</v>
      </c>
    </row>
    <row r="9" spans="1:5" x14ac:dyDescent="0.2">
      <c r="A9" s="98" t="str">
        <f t="shared" si="0"/>
        <v>北海道札幌市厚別区</v>
      </c>
      <c r="B9" s="99" t="s">
        <v>4659</v>
      </c>
      <c r="C9" s="97" t="s">
        <v>4243</v>
      </c>
      <c r="D9" s="100" t="s">
        <v>4654</v>
      </c>
      <c r="E9" s="98" t="s">
        <v>4658</v>
      </c>
    </row>
    <row r="10" spans="1:5" x14ac:dyDescent="0.2">
      <c r="A10" s="98" t="str">
        <f t="shared" si="0"/>
        <v>北海道札幌市手稲区</v>
      </c>
      <c r="B10" s="99" t="s">
        <v>4657</v>
      </c>
      <c r="C10" s="97" t="s">
        <v>4243</v>
      </c>
      <c r="D10" s="100" t="s">
        <v>4654</v>
      </c>
      <c r="E10" s="98" t="s">
        <v>4656</v>
      </c>
    </row>
    <row r="11" spans="1:5" x14ac:dyDescent="0.2">
      <c r="A11" s="98" t="str">
        <f t="shared" si="0"/>
        <v>北海道札幌市清田区</v>
      </c>
      <c r="B11" s="99" t="s">
        <v>4655</v>
      </c>
      <c r="C11" s="97" t="s">
        <v>4243</v>
      </c>
      <c r="D11" s="100" t="s">
        <v>4654</v>
      </c>
      <c r="E11" s="98" t="s">
        <v>4653</v>
      </c>
    </row>
    <row r="12" spans="1:5" x14ac:dyDescent="0.2">
      <c r="A12" s="98" t="str">
        <f t="shared" si="0"/>
        <v>北海道函館市</v>
      </c>
      <c r="B12" s="101" t="s">
        <v>4652</v>
      </c>
      <c r="C12" s="102" t="s">
        <v>4243</v>
      </c>
      <c r="D12" s="103" t="s">
        <v>4651</v>
      </c>
      <c r="E12" s="102"/>
    </row>
    <row r="13" spans="1:5" x14ac:dyDescent="0.2">
      <c r="A13" s="98" t="str">
        <f t="shared" si="0"/>
        <v>北海道小樽市</v>
      </c>
      <c r="B13" s="101" t="s">
        <v>4650</v>
      </c>
      <c r="C13" s="102" t="s">
        <v>4243</v>
      </c>
      <c r="D13" s="103" t="s">
        <v>4649</v>
      </c>
      <c r="E13" s="102"/>
    </row>
    <row r="14" spans="1:5" x14ac:dyDescent="0.2">
      <c r="A14" s="98" t="str">
        <f t="shared" si="0"/>
        <v>北海道旭川市</v>
      </c>
      <c r="B14" s="101" t="s">
        <v>4648</v>
      </c>
      <c r="C14" s="102" t="s">
        <v>4243</v>
      </c>
      <c r="D14" s="103" t="s">
        <v>4647</v>
      </c>
      <c r="E14" s="102"/>
    </row>
    <row r="15" spans="1:5" x14ac:dyDescent="0.2">
      <c r="A15" s="98" t="str">
        <f t="shared" si="0"/>
        <v>北海道室蘭市</v>
      </c>
      <c r="B15" s="101" t="s">
        <v>4646</v>
      </c>
      <c r="C15" s="102" t="s">
        <v>4243</v>
      </c>
      <c r="D15" s="103" t="s">
        <v>4645</v>
      </c>
      <c r="E15" s="102"/>
    </row>
    <row r="16" spans="1:5" x14ac:dyDescent="0.2">
      <c r="A16" s="98" t="str">
        <f t="shared" si="0"/>
        <v>北海道釧路市</v>
      </c>
      <c r="B16" s="101" t="s">
        <v>4644</v>
      </c>
      <c r="C16" s="102" t="s">
        <v>4243</v>
      </c>
      <c r="D16" s="103" t="s">
        <v>4643</v>
      </c>
      <c r="E16" s="102"/>
    </row>
    <row r="17" spans="1:5" x14ac:dyDescent="0.2">
      <c r="A17" s="98" t="str">
        <f t="shared" si="0"/>
        <v>北海道帯広市</v>
      </c>
      <c r="B17" s="101" t="s">
        <v>4642</v>
      </c>
      <c r="C17" s="102" t="s">
        <v>4243</v>
      </c>
      <c r="D17" s="103" t="s">
        <v>4641</v>
      </c>
      <c r="E17" s="102"/>
    </row>
    <row r="18" spans="1:5" x14ac:dyDescent="0.2">
      <c r="A18" s="98" t="str">
        <f t="shared" si="0"/>
        <v>北海道北見市</v>
      </c>
      <c r="B18" s="101" t="s">
        <v>4640</v>
      </c>
      <c r="C18" s="102" t="s">
        <v>4243</v>
      </c>
      <c r="D18" s="103" t="s">
        <v>4639</v>
      </c>
      <c r="E18" s="102"/>
    </row>
    <row r="19" spans="1:5" x14ac:dyDescent="0.2">
      <c r="A19" s="98" t="str">
        <f t="shared" si="0"/>
        <v>北海道夕張市</v>
      </c>
      <c r="B19" s="101" t="s">
        <v>4638</v>
      </c>
      <c r="C19" s="102" t="s">
        <v>4243</v>
      </c>
      <c r="D19" s="103" t="s">
        <v>4637</v>
      </c>
      <c r="E19" s="102"/>
    </row>
    <row r="20" spans="1:5" x14ac:dyDescent="0.2">
      <c r="A20" s="98" t="str">
        <f t="shared" si="0"/>
        <v>北海道岩見沢市</v>
      </c>
      <c r="B20" s="101" t="s">
        <v>4636</v>
      </c>
      <c r="C20" s="102" t="s">
        <v>4243</v>
      </c>
      <c r="D20" s="103" t="s">
        <v>4635</v>
      </c>
      <c r="E20" s="102"/>
    </row>
    <row r="21" spans="1:5" x14ac:dyDescent="0.2">
      <c r="A21" s="98" t="str">
        <f t="shared" si="0"/>
        <v>北海道網走市</v>
      </c>
      <c r="B21" s="101" t="s">
        <v>4634</v>
      </c>
      <c r="C21" s="102" t="s">
        <v>4243</v>
      </c>
      <c r="D21" s="103" t="s">
        <v>4633</v>
      </c>
      <c r="E21" s="102"/>
    </row>
    <row r="22" spans="1:5" x14ac:dyDescent="0.2">
      <c r="A22" s="98" t="str">
        <f t="shared" si="0"/>
        <v>北海道留萌市</v>
      </c>
      <c r="B22" s="101" t="s">
        <v>4632</v>
      </c>
      <c r="C22" s="102" t="s">
        <v>4243</v>
      </c>
      <c r="D22" s="103" t="s">
        <v>4631</v>
      </c>
      <c r="E22" s="102"/>
    </row>
    <row r="23" spans="1:5" x14ac:dyDescent="0.2">
      <c r="A23" s="98" t="str">
        <f t="shared" si="0"/>
        <v>北海道苫小牧市</v>
      </c>
      <c r="B23" s="101" t="s">
        <v>4630</v>
      </c>
      <c r="C23" s="102" t="s">
        <v>4243</v>
      </c>
      <c r="D23" s="103" t="s">
        <v>4629</v>
      </c>
      <c r="E23" s="102"/>
    </row>
    <row r="24" spans="1:5" x14ac:dyDescent="0.2">
      <c r="A24" s="98" t="str">
        <f t="shared" si="0"/>
        <v>北海道稚内市</v>
      </c>
      <c r="B24" s="101" t="s">
        <v>4628</v>
      </c>
      <c r="C24" s="102" t="s">
        <v>4243</v>
      </c>
      <c r="D24" s="103" t="s">
        <v>4627</v>
      </c>
      <c r="E24" s="102"/>
    </row>
    <row r="25" spans="1:5" x14ac:dyDescent="0.2">
      <c r="A25" s="98" t="str">
        <f t="shared" si="0"/>
        <v>北海道美唄市</v>
      </c>
      <c r="B25" s="101" t="s">
        <v>4626</v>
      </c>
      <c r="C25" s="102" t="s">
        <v>4625</v>
      </c>
      <c r="D25" s="103" t="s">
        <v>4624</v>
      </c>
      <c r="E25" s="102"/>
    </row>
    <row r="26" spans="1:5" x14ac:dyDescent="0.2">
      <c r="A26" s="98" t="str">
        <f t="shared" si="0"/>
        <v>北海道芦別市</v>
      </c>
      <c r="B26" s="101" t="s">
        <v>4623</v>
      </c>
      <c r="C26" s="102" t="s">
        <v>4243</v>
      </c>
      <c r="D26" s="103" t="s">
        <v>4622</v>
      </c>
      <c r="E26" s="102"/>
    </row>
    <row r="27" spans="1:5" x14ac:dyDescent="0.2">
      <c r="A27" s="98" t="str">
        <f t="shared" si="0"/>
        <v>北海道江別市</v>
      </c>
      <c r="B27" s="101" t="s">
        <v>4621</v>
      </c>
      <c r="C27" s="102" t="s">
        <v>4243</v>
      </c>
      <c r="D27" s="103" t="s">
        <v>4620</v>
      </c>
      <c r="E27" s="102"/>
    </row>
    <row r="28" spans="1:5" x14ac:dyDescent="0.2">
      <c r="A28" s="98" t="str">
        <f t="shared" si="0"/>
        <v>北海道赤平市</v>
      </c>
      <c r="B28" s="101" t="s">
        <v>4619</v>
      </c>
      <c r="C28" s="102" t="s">
        <v>4243</v>
      </c>
      <c r="D28" s="103" t="s">
        <v>4618</v>
      </c>
      <c r="E28" s="102"/>
    </row>
    <row r="29" spans="1:5" x14ac:dyDescent="0.2">
      <c r="A29" s="98" t="str">
        <f t="shared" si="0"/>
        <v>北海道紋別市</v>
      </c>
      <c r="B29" s="101" t="s">
        <v>4617</v>
      </c>
      <c r="C29" s="102" t="s">
        <v>4243</v>
      </c>
      <c r="D29" s="103" t="s">
        <v>4616</v>
      </c>
      <c r="E29" s="102"/>
    </row>
    <row r="30" spans="1:5" x14ac:dyDescent="0.2">
      <c r="A30" s="98" t="str">
        <f t="shared" si="0"/>
        <v>北海道士別市</v>
      </c>
      <c r="B30" s="101" t="s">
        <v>4615</v>
      </c>
      <c r="C30" s="102" t="s">
        <v>4243</v>
      </c>
      <c r="D30" s="103" t="s">
        <v>4614</v>
      </c>
      <c r="E30" s="102"/>
    </row>
    <row r="31" spans="1:5" x14ac:dyDescent="0.2">
      <c r="A31" s="98" t="str">
        <f t="shared" si="0"/>
        <v>北海道名寄市</v>
      </c>
      <c r="B31" s="101" t="s">
        <v>4613</v>
      </c>
      <c r="C31" s="102" t="s">
        <v>4243</v>
      </c>
      <c r="D31" s="103" t="s">
        <v>4612</v>
      </c>
      <c r="E31" s="102"/>
    </row>
    <row r="32" spans="1:5" x14ac:dyDescent="0.2">
      <c r="A32" s="98" t="str">
        <f t="shared" si="0"/>
        <v>北海道三笠市</v>
      </c>
      <c r="B32" s="101" t="s">
        <v>4611</v>
      </c>
      <c r="C32" s="102" t="s">
        <v>4243</v>
      </c>
      <c r="D32" s="103" t="s">
        <v>4610</v>
      </c>
      <c r="E32" s="102"/>
    </row>
    <row r="33" spans="1:5" x14ac:dyDescent="0.2">
      <c r="A33" s="98" t="str">
        <f t="shared" si="0"/>
        <v>北海道根室市</v>
      </c>
      <c r="B33" s="101" t="s">
        <v>4609</v>
      </c>
      <c r="C33" s="102" t="s">
        <v>4243</v>
      </c>
      <c r="D33" s="103" t="s">
        <v>4608</v>
      </c>
      <c r="E33" s="102"/>
    </row>
    <row r="34" spans="1:5" x14ac:dyDescent="0.2">
      <c r="A34" s="98" t="str">
        <f t="shared" si="0"/>
        <v>北海道千歳市</v>
      </c>
      <c r="B34" s="101" t="s">
        <v>4607</v>
      </c>
      <c r="C34" s="102" t="s">
        <v>4243</v>
      </c>
      <c r="D34" s="103" t="s">
        <v>4606</v>
      </c>
      <c r="E34" s="102"/>
    </row>
    <row r="35" spans="1:5" x14ac:dyDescent="0.2">
      <c r="A35" s="98" t="str">
        <f t="shared" si="0"/>
        <v>北海道滝川市</v>
      </c>
      <c r="B35" s="101" t="s">
        <v>4605</v>
      </c>
      <c r="C35" s="102" t="s">
        <v>4243</v>
      </c>
      <c r="D35" s="103" t="s">
        <v>4604</v>
      </c>
      <c r="E35" s="102"/>
    </row>
    <row r="36" spans="1:5" x14ac:dyDescent="0.2">
      <c r="A36" s="98" t="str">
        <f t="shared" si="0"/>
        <v>北海道砂川市</v>
      </c>
      <c r="B36" s="101" t="s">
        <v>4603</v>
      </c>
      <c r="C36" s="102" t="s">
        <v>4243</v>
      </c>
      <c r="D36" s="103" t="s">
        <v>4602</v>
      </c>
      <c r="E36" s="102"/>
    </row>
    <row r="37" spans="1:5" x14ac:dyDescent="0.2">
      <c r="A37" s="98" t="str">
        <f t="shared" si="0"/>
        <v>北海道歌志内市</v>
      </c>
      <c r="B37" s="101" t="s">
        <v>4601</v>
      </c>
      <c r="C37" s="102" t="s">
        <v>4243</v>
      </c>
      <c r="D37" s="103" t="s">
        <v>4600</v>
      </c>
      <c r="E37" s="102"/>
    </row>
    <row r="38" spans="1:5" x14ac:dyDescent="0.2">
      <c r="A38" s="98" t="str">
        <f t="shared" si="0"/>
        <v>北海道深川市</v>
      </c>
      <c r="B38" s="101" t="s">
        <v>4599</v>
      </c>
      <c r="C38" s="102" t="s">
        <v>4243</v>
      </c>
      <c r="D38" s="103" t="s">
        <v>4598</v>
      </c>
      <c r="E38" s="102"/>
    </row>
    <row r="39" spans="1:5" x14ac:dyDescent="0.2">
      <c r="A39" s="98" t="str">
        <f t="shared" si="0"/>
        <v>北海道富良野市</v>
      </c>
      <c r="B39" s="101" t="s">
        <v>4597</v>
      </c>
      <c r="C39" s="102" t="s">
        <v>4243</v>
      </c>
      <c r="D39" s="103" t="s">
        <v>4596</v>
      </c>
      <c r="E39" s="102"/>
    </row>
    <row r="40" spans="1:5" x14ac:dyDescent="0.2">
      <c r="A40" s="98" t="str">
        <f t="shared" si="0"/>
        <v>北海道登別市</v>
      </c>
      <c r="B40" s="101" t="s">
        <v>4595</v>
      </c>
      <c r="C40" s="102" t="s">
        <v>4243</v>
      </c>
      <c r="D40" s="103" t="s">
        <v>4594</v>
      </c>
      <c r="E40" s="102"/>
    </row>
    <row r="41" spans="1:5" x14ac:dyDescent="0.2">
      <c r="A41" s="98" t="str">
        <f t="shared" si="0"/>
        <v>北海道恵庭市</v>
      </c>
      <c r="B41" s="101" t="s">
        <v>4593</v>
      </c>
      <c r="C41" s="102" t="s">
        <v>4243</v>
      </c>
      <c r="D41" s="103" t="s">
        <v>4592</v>
      </c>
      <c r="E41" s="102"/>
    </row>
    <row r="42" spans="1:5" x14ac:dyDescent="0.2">
      <c r="A42" s="98" t="str">
        <f t="shared" si="0"/>
        <v>北海道伊達市</v>
      </c>
      <c r="B42" s="101" t="s">
        <v>4591</v>
      </c>
      <c r="C42" s="102" t="s">
        <v>4243</v>
      </c>
      <c r="D42" s="103" t="s">
        <v>3835</v>
      </c>
      <c r="E42" s="102"/>
    </row>
    <row r="43" spans="1:5" x14ac:dyDescent="0.2">
      <c r="A43" s="98" t="str">
        <f t="shared" si="0"/>
        <v>北海道北広島市</v>
      </c>
      <c r="B43" s="101" t="s">
        <v>4590</v>
      </c>
      <c r="C43" s="102" t="s">
        <v>4243</v>
      </c>
      <c r="D43" s="103" t="s">
        <v>4589</v>
      </c>
      <c r="E43" s="102"/>
    </row>
    <row r="44" spans="1:5" x14ac:dyDescent="0.2">
      <c r="A44" s="98" t="str">
        <f t="shared" si="0"/>
        <v>北海道石狩市</v>
      </c>
      <c r="B44" s="101" t="s">
        <v>4588</v>
      </c>
      <c r="C44" s="102" t="s">
        <v>4243</v>
      </c>
      <c r="D44" s="103" t="s">
        <v>4587</v>
      </c>
      <c r="E44" s="102"/>
    </row>
    <row r="45" spans="1:5" x14ac:dyDescent="0.2">
      <c r="A45" s="98" t="str">
        <f t="shared" si="0"/>
        <v>北海道北斗市</v>
      </c>
      <c r="B45" s="101" t="s">
        <v>4586</v>
      </c>
      <c r="C45" s="102" t="s">
        <v>4243</v>
      </c>
      <c r="D45" s="103" t="s">
        <v>4585</v>
      </c>
      <c r="E45" s="102"/>
    </row>
    <row r="46" spans="1:5" x14ac:dyDescent="0.2">
      <c r="A46" s="98" t="str">
        <f t="shared" si="0"/>
        <v>北海道石狩郡当別町</v>
      </c>
      <c r="B46" s="101" t="s">
        <v>4584</v>
      </c>
      <c r="C46" s="102" t="s">
        <v>4243</v>
      </c>
      <c r="D46" s="103" t="s">
        <v>4581</v>
      </c>
      <c r="E46" s="102" t="s">
        <v>4583</v>
      </c>
    </row>
    <row r="47" spans="1:5" x14ac:dyDescent="0.2">
      <c r="A47" s="98" t="str">
        <f t="shared" si="0"/>
        <v>北海道石狩郡新篠津村</v>
      </c>
      <c r="B47" s="101" t="s">
        <v>4582</v>
      </c>
      <c r="C47" s="102" t="s">
        <v>4243</v>
      </c>
      <c r="D47" s="103" t="s">
        <v>4581</v>
      </c>
      <c r="E47" s="102" t="s">
        <v>4580</v>
      </c>
    </row>
    <row r="48" spans="1:5" x14ac:dyDescent="0.2">
      <c r="A48" s="98" t="str">
        <f t="shared" si="0"/>
        <v>北海道松前郡松前町</v>
      </c>
      <c r="B48" s="101" t="s">
        <v>4579</v>
      </c>
      <c r="C48" s="102" t="s">
        <v>4243</v>
      </c>
      <c r="D48" s="103" t="s">
        <v>4577</v>
      </c>
      <c r="E48" s="102" t="s">
        <v>1276</v>
      </c>
    </row>
    <row r="49" spans="1:5" x14ac:dyDescent="0.2">
      <c r="A49" s="98" t="str">
        <f t="shared" si="0"/>
        <v>北海道松前郡福島町</v>
      </c>
      <c r="B49" s="101" t="s">
        <v>4578</v>
      </c>
      <c r="C49" s="102" t="s">
        <v>4243</v>
      </c>
      <c r="D49" s="103" t="s">
        <v>4577</v>
      </c>
      <c r="E49" s="102" t="s">
        <v>4576</v>
      </c>
    </row>
    <row r="50" spans="1:5" x14ac:dyDescent="0.2">
      <c r="A50" s="98" t="str">
        <f t="shared" si="0"/>
        <v>北海道上磯郡知内町</v>
      </c>
      <c r="B50" s="101" t="s">
        <v>4575</v>
      </c>
      <c r="C50" s="102" t="s">
        <v>4243</v>
      </c>
      <c r="D50" s="103" t="s">
        <v>4572</v>
      </c>
      <c r="E50" s="102" t="s">
        <v>4574</v>
      </c>
    </row>
    <row r="51" spans="1:5" x14ac:dyDescent="0.2">
      <c r="A51" s="98" t="str">
        <f t="shared" si="0"/>
        <v>北海道上磯郡木古内町</v>
      </c>
      <c r="B51" s="101" t="s">
        <v>4573</v>
      </c>
      <c r="C51" s="102" t="s">
        <v>4243</v>
      </c>
      <c r="D51" s="103" t="s">
        <v>4572</v>
      </c>
      <c r="E51" s="102" t="s">
        <v>4571</v>
      </c>
    </row>
    <row r="52" spans="1:5" x14ac:dyDescent="0.2">
      <c r="A52" s="98" t="str">
        <f t="shared" si="0"/>
        <v>北海道亀田郡七飯町</v>
      </c>
      <c r="B52" s="101" t="s">
        <v>4570</v>
      </c>
      <c r="C52" s="102" t="s">
        <v>4243</v>
      </c>
      <c r="D52" s="103" t="s">
        <v>4569</v>
      </c>
      <c r="E52" s="102" t="s">
        <v>4568</v>
      </c>
    </row>
    <row r="53" spans="1:5" x14ac:dyDescent="0.2">
      <c r="A53" s="98" t="str">
        <f t="shared" si="0"/>
        <v>北海道茅部郡鹿部町</v>
      </c>
      <c r="B53" s="101" t="s">
        <v>4567</v>
      </c>
      <c r="C53" s="102" t="s">
        <v>4243</v>
      </c>
      <c r="D53" s="103" t="s">
        <v>4564</v>
      </c>
      <c r="E53" s="102" t="s">
        <v>4566</v>
      </c>
    </row>
    <row r="54" spans="1:5" x14ac:dyDescent="0.2">
      <c r="A54" s="98" t="str">
        <f t="shared" si="0"/>
        <v>北海道茅部郡森町</v>
      </c>
      <c r="B54" s="101" t="s">
        <v>4565</v>
      </c>
      <c r="C54" s="102" t="s">
        <v>4243</v>
      </c>
      <c r="D54" s="103" t="s">
        <v>4564</v>
      </c>
      <c r="E54" s="102" t="s">
        <v>2385</v>
      </c>
    </row>
    <row r="55" spans="1:5" x14ac:dyDescent="0.2">
      <c r="A55" s="98" t="str">
        <f t="shared" si="0"/>
        <v>北海道二海郡八雲町</v>
      </c>
      <c r="B55" s="101" t="s">
        <v>4563</v>
      </c>
      <c r="C55" s="102" t="s">
        <v>4243</v>
      </c>
      <c r="D55" s="103" t="s">
        <v>4562</v>
      </c>
      <c r="E55" s="102" t="s">
        <v>4561</v>
      </c>
    </row>
    <row r="56" spans="1:5" x14ac:dyDescent="0.2">
      <c r="A56" s="98" t="str">
        <f t="shared" si="0"/>
        <v>北海道山越郡長万部町</v>
      </c>
      <c r="B56" s="101" t="s">
        <v>4560</v>
      </c>
      <c r="C56" s="102" t="s">
        <v>4243</v>
      </c>
      <c r="D56" s="103" t="s">
        <v>4559</v>
      </c>
      <c r="E56" s="102" t="s">
        <v>4558</v>
      </c>
    </row>
    <row r="57" spans="1:5" x14ac:dyDescent="0.2">
      <c r="A57" s="98" t="str">
        <f t="shared" si="0"/>
        <v>北海道檜山郡江差町</v>
      </c>
      <c r="B57" s="101" t="s">
        <v>4557</v>
      </c>
      <c r="C57" s="102" t="s">
        <v>4243</v>
      </c>
      <c r="D57" s="103" t="s">
        <v>4552</v>
      </c>
      <c r="E57" s="102" t="s">
        <v>4556</v>
      </c>
    </row>
    <row r="58" spans="1:5" x14ac:dyDescent="0.2">
      <c r="A58" s="98" t="str">
        <f t="shared" si="0"/>
        <v>北海道檜山郡上ノ国町</v>
      </c>
      <c r="B58" s="101" t="s">
        <v>4555</v>
      </c>
      <c r="C58" s="102" t="s">
        <v>4243</v>
      </c>
      <c r="D58" s="103" t="s">
        <v>4552</v>
      </c>
      <c r="E58" s="102" t="s">
        <v>4554</v>
      </c>
    </row>
    <row r="59" spans="1:5" x14ac:dyDescent="0.2">
      <c r="A59" s="98" t="str">
        <f t="shared" si="0"/>
        <v>北海道檜山郡厚沢部町</v>
      </c>
      <c r="B59" s="101" t="s">
        <v>4553</v>
      </c>
      <c r="C59" s="102" t="s">
        <v>4243</v>
      </c>
      <c r="D59" s="103" t="s">
        <v>4552</v>
      </c>
      <c r="E59" s="102" t="s">
        <v>4551</v>
      </c>
    </row>
    <row r="60" spans="1:5" x14ac:dyDescent="0.2">
      <c r="A60" s="98" t="str">
        <f t="shared" si="0"/>
        <v>北海道爾志郡乙部町</v>
      </c>
      <c r="B60" s="101" t="s">
        <v>4550</v>
      </c>
      <c r="C60" s="102" t="s">
        <v>4243</v>
      </c>
      <c r="D60" s="103" t="s">
        <v>4549</v>
      </c>
      <c r="E60" s="102" t="s">
        <v>4548</v>
      </c>
    </row>
    <row r="61" spans="1:5" x14ac:dyDescent="0.2">
      <c r="A61" s="98" t="str">
        <f t="shared" si="0"/>
        <v>北海道奥尻郡奥尻町</v>
      </c>
      <c r="B61" s="101" t="s">
        <v>4547</v>
      </c>
      <c r="C61" s="102" t="s">
        <v>4243</v>
      </c>
      <c r="D61" s="103" t="s">
        <v>4546</v>
      </c>
      <c r="E61" s="102" t="s">
        <v>4545</v>
      </c>
    </row>
    <row r="62" spans="1:5" x14ac:dyDescent="0.2">
      <c r="A62" s="98" t="str">
        <f t="shared" si="0"/>
        <v>北海道瀬棚郡今金町</v>
      </c>
      <c r="B62" s="101" t="s">
        <v>4544</v>
      </c>
      <c r="C62" s="102" t="s">
        <v>4243</v>
      </c>
      <c r="D62" s="103" t="s">
        <v>4543</v>
      </c>
      <c r="E62" s="102" t="s">
        <v>4542</v>
      </c>
    </row>
    <row r="63" spans="1:5" x14ac:dyDescent="0.2">
      <c r="A63" s="98" t="str">
        <f t="shared" si="0"/>
        <v>北海道久遠郡せたな町</v>
      </c>
      <c r="B63" s="101" t="s">
        <v>4541</v>
      </c>
      <c r="C63" s="102" t="s">
        <v>4243</v>
      </c>
      <c r="D63" s="103" t="s">
        <v>4540</v>
      </c>
      <c r="E63" s="102" t="s">
        <v>4539</v>
      </c>
    </row>
    <row r="64" spans="1:5" x14ac:dyDescent="0.2">
      <c r="A64" s="98" t="str">
        <f t="shared" si="0"/>
        <v>北海道島牧郡島牧村</v>
      </c>
      <c r="B64" s="101" t="s">
        <v>4538</v>
      </c>
      <c r="C64" s="102" t="s">
        <v>4243</v>
      </c>
      <c r="D64" s="103" t="s">
        <v>4537</v>
      </c>
      <c r="E64" s="102" t="s">
        <v>4536</v>
      </c>
    </row>
    <row r="65" spans="1:5" x14ac:dyDescent="0.2">
      <c r="A65" s="98" t="str">
        <f t="shared" si="0"/>
        <v>北海道寿都郡寿都町</v>
      </c>
      <c r="B65" s="101" t="s">
        <v>4535</v>
      </c>
      <c r="C65" s="102" t="s">
        <v>4243</v>
      </c>
      <c r="D65" s="103" t="s">
        <v>4532</v>
      </c>
      <c r="E65" s="102" t="s">
        <v>4534</v>
      </c>
    </row>
    <row r="66" spans="1:5" x14ac:dyDescent="0.2">
      <c r="A66" s="98" t="str">
        <f t="shared" ref="A66:A129" si="1">C66&amp;D66&amp;E66</f>
        <v>北海道寿都郡黒松内町</v>
      </c>
      <c r="B66" s="101" t="s">
        <v>4533</v>
      </c>
      <c r="C66" s="102" t="s">
        <v>4243</v>
      </c>
      <c r="D66" s="103" t="s">
        <v>4532</v>
      </c>
      <c r="E66" s="102" t="s">
        <v>4531</v>
      </c>
    </row>
    <row r="67" spans="1:5" x14ac:dyDescent="0.2">
      <c r="A67" s="98" t="str">
        <f t="shared" si="1"/>
        <v>北海道磯谷郡蘭越町</v>
      </c>
      <c r="B67" s="101" t="s">
        <v>4530</v>
      </c>
      <c r="C67" s="102" t="s">
        <v>4243</v>
      </c>
      <c r="D67" s="103" t="s">
        <v>4529</v>
      </c>
      <c r="E67" s="102" t="s">
        <v>4528</v>
      </c>
    </row>
    <row r="68" spans="1:5" x14ac:dyDescent="0.2">
      <c r="A68" s="98" t="str">
        <f t="shared" si="1"/>
        <v>北海道虻田郡ニセコ町</v>
      </c>
      <c r="B68" s="101" t="s">
        <v>4527</v>
      </c>
      <c r="C68" s="102" t="s">
        <v>4243</v>
      </c>
      <c r="D68" s="103" t="s">
        <v>4337</v>
      </c>
      <c r="E68" s="102" t="s">
        <v>4526</v>
      </c>
    </row>
    <row r="69" spans="1:5" x14ac:dyDescent="0.2">
      <c r="A69" s="98" t="str">
        <f t="shared" si="1"/>
        <v>北海道虻田郡真狩村</v>
      </c>
      <c r="B69" s="101" t="s">
        <v>4525</v>
      </c>
      <c r="C69" s="102" t="s">
        <v>4243</v>
      </c>
      <c r="D69" s="103" t="s">
        <v>4337</v>
      </c>
      <c r="E69" s="102" t="s">
        <v>4524</v>
      </c>
    </row>
    <row r="70" spans="1:5" x14ac:dyDescent="0.2">
      <c r="A70" s="98" t="str">
        <f t="shared" si="1"/>
        <v>北海道虻田郡留寿都村</v>
      </c>
      <c r="B70" s="101" t="s">
        <v>4523</v>
      </c>
      <c r="C70" s="102" t="s">
        <v>4243</v>
      </c>
      <c r="D70" s="103" t="s">
        <v>4337</v>
      </c>
      <c r="E70" s="102" t="s">
        <v>4522</v>
      </c>
    </row>
    <row r="71" spans="1:5" x14ac:dyDescent="0.2">
      <c r="A71" s="98" t="str">
        <f t="shared" si="1"/>
        <v>北海道虻田郡喜茂別町</v>
      </c>
      <c r="B71" s="101" t="s">
        <v>4521</v>
      </c>
      <c r="C71" s="102" t="s">
        <v>4243</v>
      </c>
      <c r="D71" s="103" t="s">
        <v>4337</v>
      </c>
      <c r="E71" s="102" t="s">
        <v>4520</v>
      </c>
    </row>
    <row r="72" spans="1:5" x14ac:dyDescent="0.2">
      <c r="A72" s="98" t="str">
        <f t="shared" si="1"/>
        <v>北海道虻田郡京極町</v>
      </c>
      <c r="B72" s="101" t="s">
        <v>4519</v>
      </c>
      <c r="C72" s="102" t="s">
        <v>4243</v>
      </c>
      <c r="D72" s="103" t="s">
        <v>4337</v>
      </c>
      <c r="E72" s="102" t="s">
        <v>4518</v>
      </c>
    </row>
    <row r="73" spans="1:5" x14ac:dyDescent="0.2">
      <c r="A73" s="98" t="str">
        <f t="shared" si="1"/>
        <v>北海道虻田郡倶知安町</v>
      </c>
      <c r="B73" s="101" t="s">
        <v>4517</v>
      </c>
      <c r="C73" s="102" t="s">
        <v>4243</v>
      </c>
      <c r="D73" s="103" t="s">
        <v>4337</v>
      </c>
      <c r="E73" s="102" t="s">
        <v>4516</v>
      </c>
    </row>
    <row r="74" spans="1:5" x14ac:dyDescent="0.2">
      <c r="A74" s="98" t="str">
        <f t="shared" si="1"/>
        <v>北海道岩内郡共和町</v>
      </c>
      <c r="B74" s="101" t="s">
        <v>4515</v>
      </c>
      <c r="C74" s="102" t="s">
        <v>4243</v>
      </c>
      <c r="D74" s="103" t="s">
        <v>4512</v>
      </c>
      <c r="E74" s="102" t="s">
        <v>4514</v>
      </c>
    </row>
    <row r="75" spans="1:5" x14ac:dyDescent="0.2">
      <c r="A75" s="98" t="str">
        <f t="shared" si="1"/>
        <v>北海道岩内郡岩内町</v>
      </c>
      <c r="B75" s="101" t="s">
        <v>4513</v>
      </c>
      <c r="C75" s="102" t="s">
        <v>4243</v>
      </c>
      <c r="D75" s="103" t="s">
        <v>4512</v>
      </c>
      <c r="E75" s="102" t="s">
        <v>4511</v>
      </c>
    </row>
    <row r="76" spans="1:5" x14ac:dyDescent="0.2">
      <c r="A76" s="98" t="str">
        <f t="shared" si="1"/>
        <v>北海道古宇郡泊村</v>
      </c>
      <c r="B76" s="101" t="s">
        <v>4510</v>
      </c>
      <c r="C76" s="102" t="s">
        <v>4243</v>
      </c>
      <c r="D76" s="103" t="s">
        <v>4507</v>
      </c>
      <c r="E76" s="102" t="s">
        <v>4509</v>
      </c>
    </row>
    <row r="77" spans="1:5" x14ac:dyDescent="0.2">
      <c r="A77" s="98" t="str">
        <f t="shared" si="1"/>
        <v>北海道古宇郡神恵内村</v>
      </c>
      <c r="B77" s="101" t="s">
        <v>4508</v>
      </c>
      <c r="C77" s="102" t="s">
        <v>4243</v>
      </c>
      <c r="D77" s="103" t="s">
        <v>4507</v>
      </c>
      <c r="E77" s="102" t="s">
        <v>4506</v>
      </c>
    </row>
    <row r="78" spans="1:5" x14ac:dyDescent="0.2">
      <c r="A78" s="98" t="str">
        <f t="shared" si="1"/>
        <v>北海道積丹郡積丹町</v>
      </c>
      <c r="B78" s="101" t="s">
        <v>4505</v>
      </c>
      <c r="C78" s="102" t="s">
        <v>4243</v>
      </c>
      <c r="D78" s="103" t="s">
        <v>4504</v>
      </c>
      <c r="E78" s="102" t="s">
        <v>4503</v>
      </c>
    </row>
    <row r="79" spans="1:5" x14ac:dyDescent="0.2">
      <c r="A79" s="98" t="str">
        <f t="shared" si="1"/>
        <v>北海道古平郡古平町</v>
      </c>
      <c r="B79" s="101" t="s">
        <v>4502</v>
      </c>
      <c r="C79" s="102" t="s">
        <v>4243</v>
      </c>
      <c r="D79" s="103" t="s">
        <v>4501</v>
      </c>
      <c r="E79" s="102" t="s">
        <v>4500</v>
      </c>
    </row>
    <row r="80" spans="1:5" x14ac:dyDescent="0.2">
      <c r="A80" s="98" t="str">
        <f t="shared" si="1"/>
        <v>北海道余市郡仁木町</v>
      </c>
      <c r="B80" s="101" t="s">
        <v>4499</v>
      </c>
      <c r="C80" s="102" t="s">
        <v>4243</v>
      </c>
      <c r="D80" s="103" t="s">
        <v>4494</v>
      </c>
      <c r="E80" s="102" t="s">
        <v>4498</v>
      </c>
    </row>
    <row r="81" spans="1:5" x14ac:dyDescent="0.2">
      <c r="A81" s="98" t="str">
        <f t="shared" si="1"/>
        <v>北海道余市郡余市町</v>
      </c>
      <c r="B81" s="101" t="s">
        <v>4497</v>
      </c>
      <c r="C81" s="102" t="s">
        <v>4243</v>
      </c>
      <c r="D81" s="103" t="s">
        <v>4494</v>
      </c>
      <c r="E81" s="102" t="s">
        <v>4496</v>
      </c>
    </row>
    <row r="82" spans="1:5" x14ac:dyDescent="0.2">
      <c r="A82" s="98" t="str">
        <f t="shared" si="1"/>
        <v>北海道余市郡赤井川村</v>
      </c>
      <c r="B82" s="101" t="s">
        <v>4495</v>
      </c>
      <c r="C82" s="102" t="s">
        <v>4243</v>
      </c>
      <c r="D82" s="103" t="s">
        <v>4494</v>
      </c>
      <c r="E82" s="102" t="s">
        <v>4493</v>
      </c>
    </row>
    <row r="83" spans="1:5" x14ac:dyDescent="0.2">
      <c r="A83" s="98" t="str">
        <f t="shared" si="1"/>
        <v>北海道空知郡南幌町</v>
      </c>
      <c r="B83" s="101" t="s">
        <v>4492</v>
      </c>
      <c r="C83" s="102" t="s">
        <v>4243</v>
      </c>
      <c r="D83" s="103" t="s">
        <v>4441</v>
      </c>
      <c r="E83" s="102" t="s">
        <v>4491</v>
      </c>
    </row>
    <row r="84" spans="1:5" x14ac:dyDescent="0.2">
      <c r="A84" s="98" t="str">
        <f t="shared" si="1"/>
        <v>北海道空知郡奈井江町</v>
      </c>
      <c r="B84" s="101" t="s">
        <v>4490</v>
      </c>
      <c r="C84" s="102" t="s">
        <v>4243</v>
      </c>
      <c r="D84" s="103" t="s">
        <v>4441</v>
      </c>
      <c r="E84" s="102" t="s">
        <v>4489</v>
      </c>
    </row>
    <row r="85" spans="1:5" x14ac:dyDescent="0.2">
      <c r="A85" s="98" t="str">
        <f t="shared" si="1"/>
        <v>北海道空知郡上砂川町</v>
      </c>
      <c r="B85" s="101" t="s">
        <v>4488</v>
      </c>
      <c r="C85" s="102" t="s">
        <v>4243</v>
      </c>
      <c r="D85" s="103" t="s">
        <v>4441</v>
      </c>
      <c r="E85" s="102" t="s">
        <v>4487</v>
      </c>
    </row>
    <row r="86" spans="1:5" x14ac:dyDescent="0.2">
      <c r="A86" s="98" t="str">
        <f t="shared" si="1"/>
        <v>北海道夕張郡由仁町</v>
      </c>
      <c r="B86" s="101" t="s">
        <v>4486</v>
      </c>
      <c r="C86" s="102" t="s">
        <v>4243</v>
      </c>
      <c r="D86" s="103" t="s">
        <v>4481</v>
      </c>
      <c r="E86" s="102" t="s">
        <v>4485</v>
      </c>
    </row>
    <row r="87" spans="1:5" x14ac:dyDescent="0.2">
      <c r="A87" s="98" t="str">
        <f t="shared" si="1"/>
        <v>北海道夕張郡長沼町</v>
      </c>
      <c r="B87" s="101" t="s">
        <v>4484</v>
      </c>
      <c r="C87" s="102" t="s">
        <v>4243</v>
      </c>
      <c r="D87" s="103" t="s">
        <v>4481</v>
      </c>
      <c r="E87" s="102" t="s">
        <v>4483</v>
      </c>
    </row>
    <row r="88" spans="1:5" x14ac:dyDescent="0.2">
      <c r="A88" s="98" t="str">
        <f t="shared" si="1"/>
        <v>北海道夕張郡栗山町</v>
      </c>
      <c r="B88" s="101" t="s">
        <v>4482</v>
      </c>
      <c r="C88" s="102" t="s">
        <v>4243</v>
      </c>
      <c r="D88" s="103" t="s">
        <v>4481</v>
      </c>
      <c r="E88" s="102" t="s">
        <v>4480</v>
      </c>
    </row>
    <row r="89" spans="1:5" x14ac:dyDescent="0.2">
      <c r="A89" s="98" t="str">
        <f t="shared" si="1"/>
        <v>北海道樺戸郡月形町</v>
      </c>
      <c r="B89" s="101" t="s">
        <v>4479</v>
      </c>
      <c r="C89" s="102" t="s">
        <v>4243</v>
      </c>
      <c r="D89" s="103" t="s">
        <v>4474</v>
      </c>
      <c r="E89" s="102" t="s">
        <v>4478</v>
      </c>
    </row>
    <row r="90" spans="1:5" x14ac:dyDescent="0.2">
      <c r="A90" s="98" t="str">
        <f t="shared" si="1"/>
        <v>北海道樺戸郡浦臼町</v>
      </c>
      <c r="B90" s="101" t="s">
        <v>4477</v>
      </c>
      <c r="C90" s="102" t="s">
        <v>4243</v>
      </c>
      <c r="D90" s="103" t="s">
        <v>4474</v>
      </c>
      <c r="E90" s="102" t="s">
        <v>4476</v>
      </c>
    </row>
    <row r="91" spans="1:5" x14ac:dyDescent="0.2">
      <c r="A91" s="98" t="str">
        <f t="shared" si="1"/>
        <v>北海道樺戸郡新十津川町</v>
      </c>
      <c r="B91" s="101" t="s">
        <v>4475</v>
      </c>
      <c r="C91" s="102" t="s">
        <v>4243</v>
      </c>
      <c r="D91" s="103" t="s">
        <v>4474</v>
      </c>
      <c r="E91" s="102" t="s">
        <v>4473</v>
      </c>
    </row>
    <row r="92" spans="1:5" x14ac:dyDescent="0.2">
      <c r="A92" s="98" t="str">
        <f t="shared" si="1"/>
        <v>北海道雨竜郡妹背牛町</v>
      </c>
      <c r="B92" s="101" t="s">
        <v>4472</v>
      </c>
      <c r="C92" s="102" t="s">
        <v>4243</v>
      </c>
      <c r="D92" s="103" t="s">
        <v>4424</v>
      </c>
      <c r="E92" s="102" t="s">
        <v>4471</v>
      </c>
    </row>
    <row r="93" spans="1:5" x14ac:dyDescent="0.2">
      <c r="A93" s="98" t="str">
        <f t="shared" si="1"/>
        <v>北海道雨竜郡秩父別町</v>
      </c>
      <c r="B93" s="101" t="s">
        <v>4470</v>
      </c>
      <c r="C93" s="102" t="s">
        <v>4243</v>
      </c>
      <c r="D93" s="103" t="s">
        <v>4424</v>
      </c>
      <c r="E93" s="102" t="s">
        <v>4469</v>
      </c>
    </row>
    <row r="94" spans="1:5" x14ac:dyDescent="0.2">
      <c r="A94" s="98" t="str">
        <f t="shared" si="1"/>
        <v>北海道雨竜郡雨竜町</v>
      </c>
      <c r="B94" s="101" t="s">
        <v>4468</v>
      </c>
      <c r="C94" s="102" t="s">
        <v>4243</v>
      </c>
      <c r="D94" s="103" t="s">
        <v>4424</v>
      </c>
      <c r="E94" s="102" t="s">
        <v>4467</v>
      </c>
    </row>
    <row r="95" spans="1:5" x14ac:dyDescent="0.2">
      <c r="A95" s="98" t="str">
        <f t="shared" si="1"/>
        <v>北海道雨竜郡北竜町</v>
      </c>
      <c r="B95" s="101" t="s">
        <v>4466</v>
      </c>
      <c r="C95" s="102" t="s">
        <v>4243</v>
      </c>
      <c r="D95" s="103" t="s">
        <v>4424</v>
      </c>
      <c r="E95" s="102" t="s">
        <v>4465</v>
      </c>
    </row>
    <row r="96" spans="1:5" x14ac:dyDescent="0.2">
      <c r="A96" s="98" t="str">
        <f t="shared" si="1"/>
        <v>北海道雨竜郡沼田町</v>
      </c>
      <c r="B96" s="101" t="s">
        <v>4464</v>
      </c>
      <c r="C96" s="102" t="s">
        <v>4243</v>
      </c>
      <c r="D96" s="103" t="s">
        <v>4424</v>
      </c>
      <c r="E96" s="102" t="s">
        <v>4463</v>
      </c>
    </row>
    <row r="97" spans="1:5" x14ac:dyDescent="0.2">
      <c r="A97" s="98" t="str">
        <f t="shared" si="1"/>
        <v>北海道上川郡鷹栖町</v>
      </c>
      <c r="B97" s="101" t="s">
        <v>4462</v>
      </c>
      <c r="C97" s="102" t="s">
        <v>4243</v>
      </c>
      <c r="D97" s="103" t="s">
        <v>4300</v>
      </c>
      <c r="E97" s="102" t="s">
        <v>4461</v>
      </c>
    </row>
    <row r="98" spans="1:5" x14ac:dyDescent="0.2">
      <c r="A98" s="98" t="str">
        <f t="shared" si="1"/>
        <v>北海道上川郡東神楽町</v>
      </c>
      <c r="B98" s="101" t="s">
        <v>4460</v>
      </c>
      <c r="C98" s="102" t="s">
        <v>4243</v>
      </c>
      <c r="D98" s="103" t="s">
        <v>4300</v>
      </c>
      <c r="E98" s="102" t="s">
        <v>4459</v>
      </c>
    </row>
    <row r="99" spans="1:5" x14ac:dyDescent="0.2">
      <c r="A99" s="98" t="str">
        <f t="shared" si="1"/>
        <v>北海道上川郡当麻町</v>
      </c>
      <c r="B99" s="101" t="s">
        <v>4458</v>
      </c>
      <c r="C99" s="102" t="s">
        <v>4243</v>
      </c>
      <c r="D99" s="103" t="s">
        <v>4300</v>
      </c>
      <c r="E99" s="102" t="s">
        <v>4457</v>
      </c>
    </row>
    <row r="100" spans="1:5" x14ac:dyDescent="0.2">
      <c r="A100" s="98" t="str">
        <f t="shared" si="1"/>
        <v>北海道上川郡比布町</v>
      </c>
      <c r="B100" s="101" t="s">
        <v>4456</v>
      </c>
      <c r="C100" s="102" t="s">
        <v>4243</v>
      </c>
      <c r="D100" s="103" t="s">
        <v>4300</v>
      </c>
      <c r="E100" s="102" t="s">
        <v>4455</v>
      </c>
    </row>
    <row r="101" spans="1:5" x14ac:dyDescent="0.2">
      <c r="A101" s="98" t="str">
        <f t="shared" si="1"/>
        <v>北海道上川郡愛別町</v>
      </c>
      <c r="B101" s="101" t="s">
        <v>4454</v>
      </c>
      <c r="C101" s="102" t="s">
        <v>4243</v>
      </c>
      <c r="D101" s="103" t="s">
        <v>4300</v>
      </c>
      <c r="E101" s="102" t="s">
        <v>4453</v>
      </c>
    </row>
    <row r="102" spans="1:5" x14ac:dyDescent="0.2">
      <c r="A102" s="98" t="str">
        <f t="shared" si="1"/>
        <v>北海道上川郡上川町</v>
      </c>
      <c r="B102" s="101" t="s">
        <v>4452</v>
      </c>
      <c r="C102" s="102" t="s">
        <v>4243</v>
      </c>
      <c r="D102" s="103" t="s">
        <v>4300</v>
      </c>
      <c r="E102" s="102" t="s">
        <v>4451</v>
      </c>
    </row>
    <row r="103" spans="1:5" x14ac:dyDescent="0.2">
      <c r="A103" s="98" t="str">
        <f t="shared" si="1"/>
        <v>北海道上川郡東川町</v>
      </c>
      <c r="B103" s="101" t="s">
        <v>4450</v>
      </c>
      <c r="C103" s="102" t="s">
        <v>4243</v>
      </c>
      <c r="D103" s="103" t="s">
        <v>4300</v>
      </c>
      <c r="E103" s="102" t="s">
        <v>4449</v>
      </c>
    </row>
    <row r="104" spans="1:5" x14ac:dyDescent="0.2">
      <c r="A104" s="98" t="str">
        <f t="shared" si="1"/>
        <v>北海道上川郡美瑛町</v>
      </c>
      <c r="B104" s="101" t="s">
        <v>4448</v>
      </c>
      <c r="C104" s="102" t="s">
        <v>4243</v>
      </c>
      <c r="D104" s="103" t="s">
        <v>4300</v>
      </c>
      <c r="E104" s="102" t="s">
        <v>4447</v>
      </c>
    </row>
    <row r="105" spans="1:5" x14ac:dyDescent="0.2">
      <c r="A105" s="98" t="str">
        <f t="shared" si="1"/>
        <v>北海道空知郡上富良野町</v>
      </c>
      <c r="B105" s="101" t="s">
        <v>4446</v>
      </c>
      <c r="C105" s="102" t="s">
        <v>4243</v>
      </c>
      <c r="D105" s="103" t="s">
        <v>4441</v>
      </c>
      <c r="E105" s="102" t="s">
        <v>4445</v>
      </c>
    </row>
    <row r="106" spans="1:5" x14ac:dyDescent="0.2">
      <c r="A106" s="98" t="str">
        <f t="shared" si="1"/>
        <v>北海道空知郡中富良野町</v>
      </c>
      <c r="B106" s="101" t="s">
        <v>4444</v>
      </c>
      <c r="C106" s="102" t="s">
        <v>4243</v>
      </c>
      <c r="D106" s="103" t="s">
        <v>4441</v>
      </c>
      <c r="E106" s="102" t="s">
        <v>4443</v>
      </c>
    </row>
    <row r="107" spans="1:5" x14ac:dyDescent="0.2">
      <c r="A107" s="98" t="str">
        <f t="shared" si="1"/>
        <v>北海道空知郡南富良野町</v>
      </c>
      <c r="B107" s="101" t="s">
        <v>4442</v>
      </c>
      <c r="C107" s="102" t="s">
        <v>4243</v>
      </c>
      <c r="D107" s="103" t="s">
        <v>4441</v>
      </c>
      <c r="E107" s="102" t="s">
        <v>4440</v>
      </c>
    </row>
    <row r="108" spans="1:5" x14ac:dyDescent="0.2">
      <c r="A108" s="98" t="str">
        <f t="shared" si="1"/>
        <v>北海道勇払郡占冠村</v>
      </c>
      <c r="B108" s="101" t="s">
        <v>4439</v>
      </c>
      <c r="C108" s="102" t="s">
        <v>4243</v>
      </c>
      <c r="D108" s="103" t="s">
        <v>4332</v>
      </c>
      <c r="E108" s="102" t="s">
        <v>4438</v>
      </c>
    </row>
    <row r="109" spans="1:5" x14ac:dyDescent="0.2">
      <c r="A109" s="98" t="str">
        <f t="shared" si="1"/>
        <v>北海道上川郡和寒町</v>
      </c>
      <c r="B109" s="101" t="s">
        <v>4437</v>
      </c>
      <c r="C109" s="102" t="s">
        <v>4243</v>
      </c>
      <c r="D109" s="103" t="s">
        <v>4300</v>
      </c>
      <c r="E109" s="102" t="s">
        <v>4436</v>
      </c>
    </row>
    <row r="110" spans="1:5" x14ac:dyDescent="0.2">
      <c r="A110" s="98" t="str">
        <f t="shared" si="1"/>
        <v>北海道上川郡剣淵町</v>
      </c>
      <c r="B110" s="101" t="s">
        <v>4435</v>
      </c>
      <c r="C110" s="102" t="s">
        <v>4243</v>
      </c>
      <c r="D110" s="103" t="s">
        <v>4300</v>
      </c>
      <c r="E110" s="102" t="s">
        <v>4434</v>
      </c>
    </row>
    <row r="111" spans="1:5" x14ac:dyDescent="0.2">
      <c r="A111" s="98" t="str">
        <f t="shared" si="1"/>
        <v>北海道上川郡下川町</v>
      </c>
      <c r="B111" s="101" t="s">
        <v>4433</v>
      </c>
      <c r="C111" s="102" t="s">
        <v>4243</v>
      </c>
      <c r="D111" s="103" t="s">
        <v>4300</v>
      </c>
      <c r="E111" s="102" t="s">
        <v>4432</v>
      </c>
    </row>
    <row r="112" spans="1:5" x14ac:dyDescent="0.2">
      <c r="A112" s="98" t="str">
        <f t="shared" si="1"/>
        <v>北海道中川郡美深町</v>
      </c>
      <c r="B112" s="101" t="s">
        <v>4431</v>
      </c>
      <c r="C112" s="102" t="s">
        <v>4243</v>
      </c>
      <c r="D112" s="103" t="s">
        <v>4281</v>
      </c>
      <c r="E112" s="102" t="s">
        <v>4430</v>
      </c>
    </row>
    <row r="113" spans="1:5" x14ac:dyDescent="0.2">
      <c r="A113" s="98" t="str">
        <f t="shared" si="1"/>
        <v>北海道中川郡音威子府村</v>
      </c>
      <c r="B113" s="101" t="s">
        <v>4429</v>
      </c>
      <c r="C113" s="102" t="s">
        <v>4243</v>
      </c>
      <c r="D113" s="103" t="s">
        <v>4281</v>
      </c>
      <c r="E113" s="102" t="s">
        <v>4428</v>
      </c>
    </row>
    <row r="114" spans="1:5" x14ac:dyDescent="0.2">
      <c r="A114" s="98" t="str">
        <f t="shared" si="1"/>
        <v>北海道中川郡中川町</v>
      </c>
      <c r="B114" s="101" t="s">
        <v>4427</v>
      </c>
      <c r="C114" s="102" t="s">
        <v>4243</v>
      </c>
      <c r="D114" s="103" t="s">
        <v>4281</v>
      </c>
      <c r="E114" s="102" t="s">
        <v>4426</v>
      </c>
    </row>
    <row r="115" spans="1:5" x14ac:dyDescent="0.2">
      <c r="A115" s="98" t="str">
        <f t="shared" si="1"/>
        <v>北海道雨竜郡幌加内町</v>
      </c>
      <c r="B115" s="101" t="s">
        <v>4425</v>
      </c>
      <c r="C115" s="102" t="s">
        <v>4243</v>
      </c>
      <c r="D115" s="103" t="s">
        <v>4424</v>
      </c>
      <c r="E115" s="102" t="s">
        <v>4423</v>
      </c>
    </row>
    <row r="116" spans="1:5" x14ac:dyDescent="0.2">
      <c r="A116" s="98" t="str">
        <f t="shared" si="1"/>
        <v>北海道増毛郡増毛町</v>
      </c>
      <c r="B116" s="101" t="s">
        <v>4422</v>
      </c>
      <c r="C116" s="102" t="s">
        <v>4243</v>
      </c>
      <c r="D116" s="103" t="s">
        <v>4421</v>
      </c>
      <c r="E116" s="102" t="s">
        <v>4420</v>
      </c>
    </row>
    <row r="117" spans="1:5" x14ac:dyDescent="0.2">
      <c r="A117" s="98" t="str">
        <f t="shared" si="1"/>
        <v>北海道留萌郡小平町</v>
      </c>
      <c r="B117" s="101" t="s">
        <v>4419</v>
      </c>
      <c r="C117" s="102" t="s">
        <v>4243</v>
      </c>
      <c r="D117" s="103" t="s">
        <v>4418</v>
      </c>
      <c r="E117" s="102" t="s">
        <v>4417</v>
      </c>
    </row>
    <row r="118" spans="1:5" x14ac:dyDescent="0.2">
      <c r="A118" s="98" t="str">
        <f t="shared" si="1"/>
        <v>北海道苫前郡苫前町</v>
      </c>
      <c r="B118" s="101" t="s">
        <v>4416</v>
      </c>
      <c r="C118" s="102" t="s">
        <v>4243</v>
      </c>
      <c r="D118" s="103" t="s">
        <v>4411</v>
      </c>
      <c r="E118" s="102" t="s">
        <v>4415</v>
      </c>
    </row>
    <row r="119" spans="1:5" x14ac:dyDescent="0.2">
      <c r="A119" s="98" t="str">
        <f t="shared" si="1"/>
        <v>北海道苫前郡羽幌町</v>
      </c>
      <c r="B119" s="101" t="s">
        <v>4414</v>
      </c>
      <c r="C119" s="102" t="s">
        <v>4243</v>
      </c>
      <c r="D119" s="103" t="s">
        <v>4411</v>
      </c>
      <c r="E119" s="102" t="s">
        <v>4413</v>
      </c>
    </row>
    <row r="120" spans="1:5" x14ac:dyDescent="0.2">
      <c r="A120" s="98" t="str">
        <f t="shared" si="1"/>
        <v>北海道苫前郡初山別村</v>
      </c>
      <c r="B120" s="101" t="s">
        <v>4412</v>
      </c>
      <c r="C120" s="102" t="s">
        <v>4243</v>
      </c>
      <c r="D120" s="103" t="s">
        <v>4411</v>
      </c>
      <c r="E120" s="102" t="s">
        <v>4410</v>
      </c>
    </row>
    <row r="121" spans="1:5" x14ac:dyDescent="0.2">
      <c r="A121" s="98" t="str">
        <f t="shared" si="1"/>
        <v>北海道天塩郡遠別町</v>
      </c>
      <c r="B121" s="101" t="s">
        <v>4409</v>
      </c>
      <c r="C121" s="102" t="s">
        <v>4243</v>
      </c>
      <c r="D121" s="103" t="s">
        <v>4384</v>
      </c>
      <c r="E121" s="102" t="s">
        <v>4408</v>
      </c>
    </row>
    <row r="122" spans="1:5" x14ac:dyDescent="0.2">
      <c r="A122" s="98" t="str">
        <f t="shared" si="1"/>
        <v>北海道天塩郡天塩町</v>
      </c>
      <c r="B122" s="101" t="s">
        <v>4407</v>
      </c>
      <c r="C122" s="102" t="s">
        <v>4243</v>
      </c>
      <c r="D122" s="103" t="s">
        <v>4384</v>
      </c>
      <c r="E122" s="102" t="s">
        <v>4406</v>
      </c>
    </row>
    <row r="123" spans="1:5" x14ac:dyDescent="0.2">
      <c r="A123" s="98" t="str">
        <f t="shared" si="1"/>
        <v>北海道宗谷郡猿払村</v>
      </c>
      <c r="B123" s="101" t="s">
        <v>4405</v>
      </c>
      <c r="C123" s="102" t="s">
        <v>4243</v>
      </c>
      <c r="D123" s="103" t="s">
        <v>4404</v>
      </c>
      <c r="E123" s="102" t="s">
        <v>4403</v>
      </c>
    </row>
    <row r="124" spans="1:5" x14ac:dyDescent="0.2">
      <c r="A124" s="98" t="str">
        <f t="shared" si="1"/>
        <v>北海道枝幸郡浜頓別町</v>
      </c>
      <c r="B124" s="101" t="s">
        <v>4402</v>
      </c>
      <c r="C124" s="102" t="s">
        <v>4243</v>
      </c>
      <c r="D124" s="103" t="s">
        <v>4397</v>
      </c>
      <c r="E124" s="102" t="s">
        <v>4401</v>
      </c>
    </row>
    <row r="125" spans="1:5" x14ac:dyDescent="0.2">
      <c r="A125" s="98" t="str">
        <f t="shared" si="1"/>
        <v>北海道枝幸郡中頓別町</v>
      </c>
      <c r="B125" s="101" t="s">
        <v>4400</v>
      </c>
      <c r="C125" s="102" t="s">
        <v>4243</v>
      </c>
      <c r="D125" s="103" t="s">
        <v>4397</v>
      </c>
      <c r="E125" s="102" t="s">
        <v>4399</v>
      </c>
    </row>
    <row r="126" spans="1:5" x14ac:dyDescent="0.2">
      <c r="A126" s="98" t="str">
        <f t="shared" si="1"/>
        <v>北海道枝幸郡枝幸町</v>
      </c>
      <c r="B126" s="101" t="s">
        <v>4398</v>
      </c>
      <c r="C126" s="102" t="s">
        <v>4243</v>
      </c>
      <c r="D126" s="103" t="s">
        <v>4397</v>
      </c>
      <c r="E126" s="102" t="s">
        <v>4396</v>
      </c>
    </row>
    <row r="127" spans="1:5" x14ac:dyDescent="0.2">
      <c r="A127" s="98" t="str">
        <f t="shared" si="1"/>
        <v>北海道天塩郡豊富町</v>
      </c>
      <c r="B127" s="101" t="s">
        <v>4395</v>
      </c>
      <c r="C127" s="102" t="s">
        <v>4243</v>
      </c>
      <c r="D127" s="103" t="s">
        <v>4384</v>
      </c>
      <c r="E127" s="102" t="s">
        <v>4394</v>
      </c>
    </row>
    <row r="128" spans="1:5" x14ac:dyDescent="0.2">
      <c r="A128" s="98" t="str">
        <f t="shared" si="1"/>
        <v>北海道礼文郡礼文町</v>
      </c>
      <c r="B128" s="101" t="s">
        <v>4393</v>
      </c>
      <c r="C128" s="102" t="s">
        <v>4243</v>
      </c>
      <c r="D128" s="103" t="s">
        <v>4392</v>
      </c>
      <c r="E128" s="102" t="s">
        <v>4391</v>
      </c>
    </row>
    <row r="129" spans="1:5" x14ac:dyDescent="0.2">
      <c r="A129" s="98" t="str">
        <f t="shared" si="1"/>
        <v>北海道利尻郡利尻町</v>
      </c>
      <c r="B129" s="101" t="s">
        <v>4390</v>
      </c>
      <c r="C129" s="102" t="s">
        <v>4243</v>
      </c>
      <c r="D129" s="103" t="s">
        <v>4387</v>
      </c>
      <c r="E129" s="102" t="s">
        <v>4389</v>
      </c>
    </row>
    <row r="130" spans="1:5" x14ac:dyDescent="0.2">
      <c r="A130" s="98" t="str">
        <f t="shared" ref="A130:A193" si="2">C130&amp;D130&amp;E130</f>
        <v>北海道利尻郡利尻富士町</v>
      </c>
      <c r="B130" s="101" t="s">
        <v>4388</v>
      </c>
      <c r="C130" s="102" t="s">
        <v>4243</v>
      </c>
      <c r="D130" s="103" t="s">
        <v>4387</v>
      </c>
      <c r="E130" s="102" t="s">
        <v>4386</v>
      </c>
    </row>
    <row r="131" spans="1:5" x14ac:dyDescent="0.2">
      <c r="A131" s="98" t="str">
        <f t="shared" si="2"/>
        <v>北海道天塩郡幌延町</v>
      </c>
      <c r="B131" s="101" t="s">
        <v>4385</v>
      </c>
      <c r="C131" s="102" t="s">
        <v>4243</v>
      </c>
      <c r="D131" s="103" t="s">
        <v>4384</v>
      </c>
      <c r="E131" s="102" t="s">
        <v>4383</v>
      </c>
    </row>
    <row r="132" spans="1:5" x14ac:dyDescent="0.2">
      <c r="A132" s="98" t="str">
        <f t="shared" si="2"/>
        <v>北海道網走郡美幌町</v>
      </c>
      <c r="B132" s="101" t="s">
        <v>4382</v>
      </c>
      <c r="C132" s="102" t="s">
        <v>4243</v>
      </c>
      <c r="D132" s="103" t="s">
        <v>4350</v>
      </c>
      <c r="E132" s="102" t="s">
        <v>4381</v>
      </c>
    </row>
    <row r="133" spans="1:5" x14ac:dyDescent="0.2">
      <c r="A133" s="98" t="str">
        <f t="shared" si="2"/>
        <v>北海道網走郡津別町</v>
      </c>
      <c r="B133" s="101" t="s">
        <v>4380</v>
      </c>
      <c r="C133" s="102" t="s">
        <v>4243</v>
      </c>
      <c r="D133" s="103" t="s">
        <v>4350</v>
      </c>
      <c r="E133" s="102" t="s">
        <v>4379</v>
      </c>
    </row>
    <row r="134" spans="1:5" x14ac:dyDescent="0.2">
      <c r="A134" s="98" t="str">
        <f t="shared" si="2"/>
        <v>北海道斜里郡斜里町</v>
      </c>
      <c r="B134" s="101" t="s">
        <v>4378</v>
      </c>
      <c r="C134" s="102" t="s">
        <v>4243</v>
      </c>
      <c r="D134" s="103" t="s">
        <v>4373</v>
      </c>
      <c r="E134" s="102" t="s">
        <v>4377</v>
      </c>
    </row>
    <row r="135" spans="1:5" x14ac:dyDescent="0.2">
      <c r="A135" s="98" t="str">
        <f t="shared" si="2"/>
        <v>北海道斜里郡清里町</v>
      </c>
      <c r="B135" s="101" t="s">
        <v>4376</v>
      </c>
      <c r="C135" s="102" t="s">
        <v>4243</v>
      </c>
      <c r="D135" s="103" t="s">
        <v>4373</v>
      </c>
      <c r="E135" s="102" t="s">
        <v>4375</v>
      </c>
    </row>
    <row r="136" spans="1:5" x14ac:dyDescent="0.2">
      <c r="A136" s="98" t="str">
        <f t="shared" si="2"/>
        <v>北海道斜里郡小清水町</v>
      </c>
      <c r="B136" s="101" t="s">
        <v>4374</v>
      </c>
      <c r="C136" s="102" t="s">
        <v>4243</v>
      </c>
      <c r="D136" s="103" t="s">
        <v>4373</v>
      </c>
      <c r="E136" s="102" t="s">
        <v>4372</v>
      </c>
    </row>
    <row r="137" spans="1:5" x14ac:dyDescent="0.2">
      <c r="A137" s="98" t="str">
        <f t="shared" si="2"/>
        <v>北海道常呂郡訓子府町</v>
      </c>
      <c r="B137" s="101" t="s">
        <v>4371</v>
      </c>
      <c r="C137" s="102" t="s">
        <v>4243</v>
      </c>
      <c r="D137" s="103" t="s">
        <v>4366</v>
      </c>
      <c r="E137" s="102" t="s">
        <v>4370</v>
      </c>
    </row>
    <row r="138" spans="1:5" x14ac:dyDescent="0.2">
      <c r="A138" s="98" t="str">
        <f t="shared" si="2"/>
        <v>北海道常呂郡置戸町</v>
      </c>
      <c r="B138" s="101" t="s">
        <v>4369</v>
      </c>
      <c r="C138" s="102" t="s">
        <v>4243</v>
      </c>
      <c r="D138" s="103" t="s">
        <v>4366</v>
      </c>
      <c r="E138" s="102" t="s">
        <v>4368</v>
      </c>
    </row>
    <row r="139" spans="1:5" x14ac:dyDescent="0.2">
      <c r="A139" s="98" t="str">
        <f t="shared" si="2"/>
        <v>北海道常呂郡佐呂間町</v>
      </c>
      <c r="B139" s="101" t="s">
        <v>4367</v>
      </c>
      <c r="C139" s="102" t="s">
        <v>4243</v>
      </c>
      <c r="D139" s="103" t="s">
        <v>4366</v>
      </c>
      <c r="E139" s="102" t="s">
        <v>4365</v>
      </c>
    </row>
    <row r="140" spans="1:5" x14ac:dyDescent="0.2">
      <c r="A140" s="98" t="str">
        <f t="shared" si="2"/>
        <v>北海道紋別郡遠軽町</v>
      </c>
      <c r="B140" s="101" t="s">
        <v>4364</v>
      </c>
      <c r="C140" s="102" t="s">
        <v>4243</v>
      </c>
      <c r="D140" s="103" t="s">
        <v>4353</v>
      </c>
      <c r="E140" s="102" t="s">
        <v>4363</v>
      </c>
    </row>
    <row r="141" spans="1:5" x14ac:dyDescent="0.2">
      <c r="A141" s="98" t="str">
        <f t="shared" si="2"/>
        <v>北海道紋別郡湧別町</v>
      </c>
      <c r="B141" s="101" t="s">
        <v>4362</v>
      </c>
      <c r="C141" s="102" t="s">
        <v>4243</v>
      </c>
      <c r="D141" s="103" t="s">
        <v>4353</v>
      </c>
      <c r="E141" s="102" t="s">
        <v>4361</v>
      </c>
    </row>
    <row r="142" spans="1:5" x14ac:dyDescent="0.2">
      <c r="A142" s="98" t="str">
        <f t="shared" si="2"/>
        <v>北海道紋別郡滝上町</v>
      </c>
      <c r="B142" s="101" t="s">
        <v>4360</v>
      </c>
      <c r="C142" s="102" t="s">
        <v>4243</v>
      </c>
      <c r="D142" s="103" t="s">
        <v>4353</v>
      </c>
      <c r="E142" s="102" t="s">
        <v>4359</v>
      </c>
    </row>
    <row r="143" spans="1:5" x14ac:dyDescent="0.2">
      <c r="A143" s="98" t="str">
        <f t="shared" si="2"/>
        <v>北海道紋別郡興部町</v>
      </c>
      <c r="B143" s="101" t="s">
        <v>4358</v>
      </c>
      <c r="C143" s="102" t="s">
        <v>4243</v>
      </c>
      <c r="D143" s="103" t="s">
        <v>4353</v>
      </c>
      <c r="E143" s="102" t="s">
        <v>4357</v>
      </c>
    </row>
    <row r="144" spans="1:5" x14ac:dyDescent="0.2">
      <c r="A144" s="98" t="str">
        <f t="shared" si="2"/>
        <v>北海道紋別郡西興部村</v>
      </c>
      <c r="B144" s="101" t="s">
        <v>4356</v>
      </c>
      <c r="C144" s="102" t="s">
        <v>4243</v>
      </c>
      <c r="D144" s="103" t="s">
        <v>4353</v>
      </c>
      <c r="E144" s="102" t="s">
        <v>4355</v>
      </c>
    </row>
    <row r="145" spans="1:5" x14ac:dyDescent="0.2">
      <c r="A145" s="98" t="str">
        <f t="shared" si="2"/>
        <v>北海道紋別郡雄武町</v>
      </c>
      <c r="B145" s="101" t="s">
        <v>4354</v>
      </c>
      <c r="C145" s="102" t="s">
        <v>4243</v>
      </c>
      <c r="D145" s="103" t="s">
        <v>4353</v>
      </c>
      <c r="E145" s="102" t="s">
        <v>4352</v>
      </c>
    </row>
    <row r="146" spans="1:5" x14ac:dyDescent="0.2">
      <c r="A146" s="98" t="str">
        <f t="shared" si="2"/>
        <v>北海道網走郡大空町</v>
      </c>
      <c r="B146" s="101" t="s">
        <v>4351</v>
      </c>
      <c r="C146" s="102" t="s">
        <v>4243</v>
      </c>
      <c r="D146" s="103" t="s">
        <v>4350</v>
      </c>
      <c r="E146" s="102" t="s">
        <v>4349</v>
      </c>
    </row>
    <row r="147" spans="1:5" x14ac:dyDescent="0.2">
      <c r="A147" s="98" t="str">
        <f t="shared" si="2"/>
        <v>北海道虻田郡豊浦町</v>
      </c>
      <c r="B147" s="101" t="s">
        <v>4348</v>
      </c>
      <c r="C147" s="102" t="s">
        <v>4243</v>
      </c>
      <c r="D147" s="103" t="s">
        <v>4337</v>
      </c>
      <c r="E147" s="102" t="s">
        <v>4347</v>
      </c>
    </row>
    <row r="148" spans="1:5" x14ac:dyDescent="0.2">
      <c r="A148" s="98" t="str">
        <f t="shared" si="2"/>
        <v>北海道有珠郡壮瞥町</v>
      </c>
      <c r="B148" s="101" t="s">
        <v>4346</v>
      </c>
      <c r="C148" s="102" t="s">
        <v>4243</v>
      </c>
      <c r="D148" s="103" t="s">
        <v>4345</v>
      </c>
      <c r="E148" s="102" t="s">
        <v>4344</v>
      </c>
    </row>
    <row r="149" spans="1:5" x14ac:dyDescent="0.2">
      <c r="A149" s="98" t="str">
        <f t="shared" si="2"/>
        <v>北海道白老郡白老町</v>
      </c>
      <c r="B149" s="101" t="s">
        <v>4343</v>
      </c>
      <c r="C149" s="102" t="s">
        <v>4243</v>
      </c>
      <c r="D149" s="103" t="s">
        <v>4342</v>
      </c>
      <c r="E149" s="102" t="s">
        <v>4341</v>
      </c>
    </row>
    <row r="150" spans="1:5" x14ac:dyDescent="0.2">
      <c r="A150" s="98" t="str">
        <f t="shared" si="2"/>
        <v>北海道勇払郡厚真町</v>
      </c>
      <c r="B150" s="101" t="s">
        <v>4340</v>
      </c>
      <c r="C150" s="102" t="s">
        <v>4243</v>
      </c>
      <c r="D150" s="103" t="s">
        <v>4332</v>
      </c>
      <c r="E150" s="102" t="s">
        <v>4339</v>
      </c>
    </row>
    <row r="151" spans="1:5" x14ac:dyDescent="0.2">
      <c r="A151" s="98" t="str">
        <f t="shared" si="2"/>
        <v>北海道虻田郡洞爺湖町</v>
      </c>
      <c r="B151" s="101" t="s">
        <v>4338</v>
      </c>
      <c r="C151" s="102" t="s">
        <v>4243</v>
      </c>
      <c r="D151" s="103" t="s">
        <v>4337</v>
      </c>
      <c r="E151" s="102" t="s">
        <v>4336</v>
      </c>
    </row>
    <row r="152" spans="1:5" x14ac:dyDescent="0.2">
      <c r="A152" s="98" t="str">
        <f t="shared" si="2"/>
        <v>北海道勇払郡安平町</v>
      </c>
      <c r="B152" s="101" t="s">
        <v>4335</v>
      </c>
      <c r="C152" s="102" t="s">
        <v>4243</v>
      </c>
      <c r="D152" s="103" t="s">
        <v>4332</v>
      </c>
      <c r="E152" s="102" t="s">
        <v>4334</v>
      </c>
    </row>
    <row r="153" spans="1:5" x14ac:dyDescent="0.2">
      <c r="A153" s="98" t="str">
        <f t="shared" si="2"/>
        <v>北海道勇払郡むかわ町</v>
      </c>
      <c r="B153" s="101" t="s">
        <v>4333</v>
      </c>
      <c r="C153" s="102" t="s">
        <v>4243</v>
      </c>
      <c r="D153" s="103" t="s">
        <v>4332</v>
      </c>
      <c r="E153" s="102" t="s">
        <v>4331</v>
      </c>
    </row>
    <row r="154" spans="1:5" x14ac:dyDescent="0.2">
      <c r="A154" s="98" t="str">
        <f t="shared" si="2"/>
        <v>北海道沙流郡日高町</v>
      </c>
      <c r="B154" s="101" t="s">
        <v>4330</v>
      </c>
      <c r="C154" s="102" t="s">
        <v>4243</v>
      </c>
      <c r="D154" s="103" t="s">
        <v>4328</v>
      </c>
      <c r="E154" s="102" t="s">
        <v>1690</v>
      </c>
    </row>
    <row r="155" spans="1:5" x14ac:dyDescent="0.2">
      <c r="A155" s="98" t="str">
        <f t="shared" si="2"/>
        <v>北海道沙流郡平取町</v>
      </c>
      <c r="B155" s="101" t="s">
        <v>4329</v>
      </c>
      <c r="C155" s="102" t="s">
        <v>4243</v>
      </c>
      <c r="D155" s="103" t="s">
        <v>4328</v>
      </c>
      <c r="E155" s="102" t="s">
        <v>4327</v>
      </c>
    </row>
    <row r="156" spans="1:5" x14ac:dyDescent="0.2">
      <c r="A156" s="98" t="str">
        <f t="shared" si="2"/>
        <v>北海道新冠郡新冠町</v>
      </c>
      <c r="B156" s="101" t="s">
        <v>4326</v>
      </c>
      <c r="C156" s="102" t="s">
        <v>4243</v>
      </c>
      <c r="D156" s="103" t="s">
        <v>4325</v>
      </c>
      <c r="E156" s="102" t="s">
        <v>4324</v>
      </c>
    </row>
    <row r="157" spans="1:5" x14ac:dyDescent="0.2">
      <c r="A157" s="98" t="str">
        <f t="shared" si="2"/>
        <v>北海道浦河郡浦河町</v>
      </c>
      <c r="B157" s="101" t="s">
        <v>4323</v>
      </c>
      <c r="C157" s="102" t="s">
        <v>4243</v>
      </c>
      <c r="D157" s="103" t="s">
        <v>4322</v>
      </c>
      <c r="E157" s="102" t="s">
        <v>4321</v>
      </c>
    </row>
    <row r="158" spans="1:5" x14ac:dyDescent="0.2">
      <c r="A158" s="98" t="str">
        <f t="shared" si="2"/>
        <v>北海道様似郡様似町</v>
      </c>
      <c r="B158" s="101" t="s">
        <v>4320</v>
      </c>
      <c r="C158" s="102" t="s">
        <v>4243</v>
      </c>
      <c r="D158" s="103" t="s">
        <v>4319</v>
      </c>
      <c r="E158" s="102" t="s">
        <v>4318</v>
      </c>
    </row>
    <row r="159" spans="1:5" x14ac:dyDescent="0.2">
      <c r="A159" s="98" t="str">
        <f t="shared" si="2"/>
        <v>北海道幌泉郡えりも町</v>
      </c>
      <c r="B159" s="101" t="s">
        <v>4317</v>
      </c>
      <c r="C159" s="102" t="s">
        <v>4243</v>
      </c>
      <c r="D159" s="103" t="s">
        <v>4316</v>
      </c>
      <c r="E159" s="102" t="s">
        <v>4315</v>
      </c>
    </row>
    <row r="160" spans="1:5" x14ac:dyDescent="0.2">
      <c r="A160" s="98" t="str">
        <f t="shared" si="2"/>
        <v>北海道日高郡新ひだか町</v>
      </c>
      <c r="B160" s="101" t="s">
        <v>4314</v>
      </c>
      <c r="C160" s="102" t="s">
        <v>4243</v>
      </c>
      <c r="D160" s="103" t="s">
        <v>1682</v>
      </c>
      <c r="E160" s="102" t="s">
        <v>4313</v>
      </c>
    </row>
    <row r="161" spans="1:5" x14ac:dyDescent="0.2">
      <c r="A161" s="98" t="str">
        <f t="shared" si="2"/>
        <v>北海道河東郡音更町</v>
      </c>
      <c r="B161" s="101" t="s">
        <v>4312</v>
      </c>
      <c r="C161" s="102" t="s">
        <v>4243</v>
      </c>
      <c r="D161" s="103" t="s">
        <v>4305</v>
      </c>
      <c r="E161" s="102" t="s">
        <v>4311</v>
      </c>
    </row>
    <row r="162" spans="1:5" x14ac:dyDescent="0.2">
      <c r="A162" s="98" t="str">
        <f t="shared" si="2"/>
        <v>北海道河東郡士幌町</v>
      </c>
      <c r="B162" s="101" t="s">
        <v>4310</v>
      </c>
      <c r="C162" s="102" t="s">
        <v>4243</v>
      </c>
      <c r="D162" s="103" t="s">
        <v>4305</v>
      </c>
      <c r="E162" s="102" t="s">
        <v>4309</v>
      </c>
    </row>
    <row r="163" spans="1:5" x14ac:dyDescent="0.2">
      <c r="A163" s="98" t="str">
        <f t="shared" si="2"/>
        <v>北海道河東郡上士幌町</v>
      </c>
      <c r="B163" s="101" t="s">
        <v>4308</v>
      </c>
      <c r="C163" s="102" t="s">
        <v>4243</v>
      </c>
      <c r="D163" s="103" t="s">
        <v>4305</v>
      </c>
      <c r="E163" s="102" t="s">
        <v>4307</v>
      </c>
    </row>
    <row r="164" spans="1:5" x14ac:dyDescent="0.2">
      <c r="A164" s="98" t="str">
        <f t="shared" si="2"/>
        <v>北海道河東郡鹿追町</v>
      </c>
      <c r="B164" s="101" t="s">
        <v>4306</v>
      </c>
      <c r="C164" s="102" t="s">
        <v>4243</v>
      </c>
      <c r="D164" s="103" t="s">
        <v>4305</v>
      </c>
      <c r="E164" s="102" t="s">
        <v>4304</v>
      </c>
    </row>
    <row r="165" spans="1:5" x14ac:dyDescent="0.2">
      <c r="A165" s="98" t="str">
        <f t="shared" si="2"/>
        <v>北海道上川郡新得町</v>
      </c>
      <c r="B165" s="101" t="s">
        <v>4303</v>
      </c>
      <c r="C165" s="102" t="s">
        <v>4243</v>
      </c>
      <c r="D165" s="103" t="s">
        <v>4300</v>
      </c>
      <c r="E165" s="102" t="s">
        <v>4302</v>
      </c>
    </row>
    <row r="166" spans="1:5" x14ac:dyDescent="0.2">
      <c r="A166" s="98" t="str">
        <f t="shared" si="2"/>
        <v>北海道上川郡清水町</v>
      </c>
      <c r="B166" s="101" t="s">
        <v>4301</v>
      </c>
      <c r="C166" s="102" t="s">
        <v>4243</v>
      </c>
      <c r="D166" s="103" t="s">
        <v>4300</v>
      </c>
      <c r="E166" s="102" t="s">
        <v>2399</v>
      </c>
    </row>
    <row r="167" spans="1:5" x14ac:dyDescent="0.2">
      <c r="A167" s="98" t="str">
        <f t="shared" si="2"/>
        <v>北海道河西郡芽室町</v>
      </c>
      <c r="B167" s="101" t="s">
        <v>4299</v>
      </c>
      <c r="C167" s="102" t="s">
        <v>4243</v>
      </c>
      <c r="D167" s="103" t="s">
        <v>4294</v>
      </c>
      <c r="E167" s="102" t="s">
        <v>4298</v>
      </c>
    </row>
    <row r="168" spans="1:5" x14ac:dyDescent="0.2">
      <c r="A168" s="98" t="str">
        <f t="shared" si="2"/>
        <v>北海道河西郡中札内村</v>
      </c>
      <c r="B168" s="101" t="s">
        <v>4297</v>
      </c>
      <c r="C168" s="102" t="s">
        <v>4243</v>
      </c>
      <c r="D168" s="103" t="s">
        <v>4294</v>
      </c>
      <c r="E168" s="102" t="s">
        <v>4296</v>
      </c>
    </row>
    <row r="169" spans="1:5" x14ac:dyDescent="0.2">
      <c r="A169" s="98" t="str">
        <f t="shared" si="2"/>
        <v>北海道河西郡更別村</v>
      </c>
      <c r="B169" s="101" t="s">
        <v>4295</v>
      </c>
      <c r="C169" s="102" t="s">
        <v>4243</v>
      </c>
      <c r="D169" s="103" t="s">
        <v>4294</v>
      </c>
      <c r="E169" s="102" t="s">
        <v>4293</v>
      </c>
    </row>
    <row r="170" spans="1:5" x14ac:dyDescent="0.2">
      <c r="A170" s="98" t="str">
        <f t="shared" si="2"/>
        <v>北海道広尾郡大樹町</v>
      </c>
      <c r="B170" s="101" t="s">
        <v>4292</v>
      </c>
      <c r="C170" s="102" t="s">
        <v>4243</v>
      </c>
      <c r="D170" s="103" t="s">
        <v>4289</v>
      </c>
      <c r="E170" s="102" t="s">
        <v>4291</v>
      </c>
    </row>
    <row r="171" spans="1:5" x14ac:dyDescent="0.2">
      <c r="A171" s="98" t="str">
        <f t="shared" si="2"/>
        <v>北海道広尾郡広尾町</v>
      </c>
      <c r="B171" s="101" t="s">
        <v>4290</v>
      </c>
      <c r="C171" s="102" t="s">
        <v>4243</v>
      </c>
      <c r="D171" s="103" t="s">
        <v>4289</v>
      </c>
      <c r="E171" s="102" t="s">
        <v>4288</v>
      </c>
    </row>
    <row r="172" spans="1:5" x14ac:dyDescent="0.2">
      <c r="A172" s="98" t="str">
        <f t="shared" si="2"/>
        <v>北海道中川郡幕別町</v>
      </c>
      <c r="B172" s="101" t="s">
        <v>4287</v>
      </c>
      <c r="C172" s="102" t="s">
        <v>4243</v>
      </c>
      <c r="D172" s="103" t="s">
        <v>4281</v>
      </c>
      <c r="E172" s="102" t="s">
        <v>4286</v>
      </c>
    </row>
    <row r="173" spans="1:5" x14ac:dyDescent="0.2">
      <c r="A173" s="98" t="str">
        <f t="shared" si="2"/>
        <v>北海道中川郡池田町</v>
      </c>
      <c r="B173" s="101" t="s">
        <v>4285</v>
      </c>
      <c r="C173" s="102" t="s">
        <v>4243</v>
      </c>
      <c r="D173" s="103" t="s">
        <v>4281</v>
      </c>
      <c r="E173" s="102" t="s">
        <v>2499</v>
      </c>
    </row>
    <row r="174" spans="1:5" x14ac:dyDescent="0.2">
      <c r="A174" s="98" t="str">
        <f t="shared" si="2"/>
        <v>北海道中川郡豊頃町</v>
      </c>
      <c r="B174" s="101" t="s">
        <v>4284</v>
      </c>
      <c r="C174" s="102" t="s">
        <v>4243</v>
      </c>
      <c r="D174" s="103" t="s">
        <v>4281</v>
      </c>
      <c r="E174" s="102" t="s">
        <v>4283</v>
      </c>
    </row>
    <row r="175" spans="1:5" x14ac:dyDescent="0.2">
      <c r="A175" s="98" t="str">
        <f t="shared" si="2"/>
        <v>北海道中川郡本別町</v>
      </c>
      <c r="B175" s="101" t="s">
        <v>4282</v>
      </c>
      <c r="C175" s="102" t="s">
        <v>4243</v>
      </c>
      <c r="D175" s="103" t="s">
        <v>4281</v>
      </c>
      <c r="E175" s="102" t="s">
        <v>4280</v>
      </c>
    </row>
    <row r="176" spans="1:5" x14ac:dyDescent="0.2">
      <c r="A176" s="98" t="str">
        <f t="shared" si="2"/>
        <v>北海道足寄郡足寄町</v>
      </c>
      <c r="B176" s="101" t="s">
        <v>4279</v>
      </c>
      <c r="C176" s="102" t="s">
        <v>4243</v>
      </c>
      <c r="D176" s="103" t="s">
        <v>4276</v>
      </c>
      <c r="E176" s="102" t="s">
        <v>4278</v>
      </c>
    </row>
    <row r="177" spans="1:5" x14ac:dyDescent="0.2">
      <c r="A177" s="98" t="str">
        <f t="shared" si="2"/>
        <v>北海道足寄郡陸別町</v>
      </c>
      <c r="B177" s="101" t="s">
        <v>4277</v>
      </c>
      <c r="C177" s="102" t="s">
        <v>4243</v>
      </c>
      <c r="D177" s="103" t="s">
        <v>4276</v>
      </c>
      <c r="E177" s="102" t="s">
        <v>4275</v>
      </c>
    </row>
    <row r="178" spans="1:5" x14ac:dyDescent="0.2">
      <c r="A178" s="98" t="str">
        <f t="shared" si="2"/>
        <v>北海道十勝郡浦幌町</v>
      </c>
      <c r="B178" s="101" t="s">
        <v>4274</v>
      </c>
      <c r="C178" s="102" t="s">
        <v>4243</v>
      </c>
      <c r="D178" s="103" t="s">
        <v>4273</v>
      </c>
      <c r="E178" s="102" t="s">
        <v>4272</v>
      </c>
    </row>
    <row r="179" spans="1:5" x14ac:dyDescent="0.2">
      <c r="A179" s="98" t="str">
        <f t="shared" si="2"/>
        <v>北海道釧路郡釧路町</v>
      </c>
      <c r="B179" s="101" t="s">
        <v>4271</v>
      </c>
      <c r="C179" s="102" t="s">
        <v>4243</v>
      </c>
      <c r="D179" s="103" t="s">
        <v>4270</v>
      </c>
      <c r="E179" s="102" t="s">
        <v>4269</v>
      </c>
    </row>
    <row r="180" spans="1:5" x14ac:dyDescent="0.2">
      <c r="A180" s="98" t="str">
        <f t="shared" si="2"/>
        <v>北海道厚岸郡厚岸町</v>
      </c>
      <c r="B180" s="101" t="s">
        <v>4268</v>
      </c>
      <c r="C180" s="102" t="s">
        <v>4243</v>
      </c>
      <c r="D180" s="103" t="s">
        <v>4265</v>
      </c>
      <c r="E180" s="102" t="s">
        <v>4267</v>
      </c>
    </row>
    <row r="181" spans="1:5" x14ac:dyDescent="0.2">
      <c r="A181" s="98" t="str">
        <f t="shared" si="2"/>
        <v>北海道厚岸郡浜中町</v>
      </c>
      <c r="B181" s="101" t="s">
        <v>4266</v>
      </c>
      <c r="C181" s="102" t="s">
        <v>4243</v>
      </c>
      <c r="D181" s="103" t="s">
        <v>4265</v>
      </c>
      <c r="E181" s="102" t="s">
        <v>4264</v>
      </c>
    </row>
    <row r="182" spans="1:5" x14ac:dyDescent="0.2">
      <c r="A182" s="98" t="str">
        <f t="shared" si="2"/>
        <v>北海道川上郡標茶町</v>
      </c>
      <c r="B182" s="101" t="s">
        <v>4263</v>
      </c>
      <c r="C182" s="102" t="s">
        <v>4243</v>
      </c>
      <c r="D182" s="103" t="s">
        <v>4260</v>
      </c>
      <c r="E182" s="102" t="s">
        <v>4262</v>
      </c>
    </row>
    <row r="183" spans="1:5" x14ac:dyDescent="0.2">
      <c r="A183" s="98" t="str">
        <f t="shared" si="2"/>
        <v>北海道川上郡弟子屈町</v>
      </c>
      <c r="B183" s="101" t="s">
        <v>4261</v>
      </c>
      <c r="C183" s="102" t="s">
        <v>4243</v>
      </c>
      <c r="D183" s="103" t="s">
        <v>4260</v>
      </c>
      <c r="E183" s="102" t="s">
        <v>4259</v>
      </c>
    </row>
    <row r="184" spans="1:5" x14ac:dyDescent="0.2">
      <c r="A184" s="98" t="str">
        <f t="shared" si="2"/>
        <v>北海道阿寒郡鶴居村</v>
      </c>
      <c r="B184" s="101" t="s">
        <v>4258</v>
      </c>
      <c r="C184" s="102" t="s">
        <v>4243</v>
      </c>
      <c r="D184" s="103" t="s">
        <v>4257</v>
      </c>
      <c r="E184" s="102" t="s">
        <v>4256</v>
      </c>
    </row>
    <row r="185" spans="1:5" x14ac:dyDescent="0.2">
      <c r="A185" s="98" t="str">
        <f t="shared" si="2"/>
        <v>北海道白糠郡白糠町</v>
      </c>
      <c r="B185" s="101" t="s">
        <v>4255</v>
      </c>
      <c r="C185" s="102" t="s">
        <v>4243</v>
      </c>
      <c r="D185" s="103" t="s">
        <v>4254</v>
      </c>
      <c r="E185" s="102" t="s">
        <v>4253</v>
      </c>
    </row>
    <row r="186" spans="1:5" x14ac:dyDescent="0.2">
      <c r="A186" s="98" t="str">
        <f t="shared" si="2"/>
        <v>北海道野付郡別海町</v>
      </c>
      <c r="B186" s="101" t="s">
        <v>4252</v>
      </c>
      <c r="C186" s="102" t="s">
        <v>4243</v>
      </c>
      <c r="D186" s="103" t="s">
        <v>4251</v>
      </c>
      <c r="E186" s="102" t="s">
        <v>4250</v>
      </c>
    </row>
    <row r="187" spans="1:5" x14ac:dyDescent="0.2">
      <c r="A187" s="98" t="str">
        <f t="shared" si="2"/>
        <v>北海道標津郡中標津町</v>
      </c>
      <c r="B187" s="101" t="s">
        <v>4249</v>
      </c>
      <c r="C187" s="102" t="s">
        <v>4243</v>
      </c>
      <c r="D187" s="103" t="s">
        <v>4246</v>
      </c>
      <c r="E187" s="102" t="s">
        <v>4248</v>
      </c>
    </row>
    <row r="188" spans="1:5" x14ac:dyDescent="0.2">
      <c r="A188" s="98" t="str">
        <f t="shared" si="2"/>
        <v>北海道標津郡標津町</v>
      </c>
      <c r="B188" s="101" t="s">
        <v>4247</v>
      </c>
      <c r="C188" s="102" t="s">
        <v>4243</v>
      </c>
      <c r="D188" s="103" t="s">
        <v>4246</v>
      </c>
      <c r="E188" s="102" t="s">
        <v>4245</v>
      </c>
    </row>
    <row r="189" spans="1:5" x14ac:dyDescent="0.2">
      <c r="A189" s="98" t="str">
        <f t="shared" si="2"/>
        <v>北海道目梨郡羅臼町</v>
      </c>
      <c r="B189" s="101" t="s">
        <v>4244</v>
      </c>
      <c r="C189" s="102" t="s">
        <v>4243</v>
      </c>
      <c r="D189" s="103" t="s">
        <v>4242</v>
      </c>
      <c r="E189" s="102" t="s">
        <v>4241</v>
      </c>
    </row>
    <row r="190" spans="1:5" x14ac:dyDescent="0.2">
      <c r="A190" s="98" t="str">
        <f t="shared" si="2"/>
        <v>青森県青森市</v>
      </c>
      <c r="B190" s="101" t="s">
        <v>4240</v>
      </c>
      <c r="C190" s="102" t="s">
        <v>4155</v>
      </c>
      <c r="D190" s="103" t="s">
        <v>4239</v>
      </c>
      <c r="E190" s="102"/>
    </row>
    <row r="191" spans="1:5" x14ac:dyDescent="0.2">
      <c r="A191" s="98" t="str">
        <f t="shared" si="2"/>
        <v>青森県弘前市</v>
      </c>
      <c r="B191" s="101" t="s">
        <v>4238</v>
      </c>
      <c r="C191" s="102" t="s">
        <v>4155</v>
      </c>
      <c r="D191" s="103" t="s">
        <v>4237</v>
      </c>
      <c r="E191" s="102"/>
    </row>
    <row r="192" spans="1:5" x14ac:dyDescent="0.2">
      <c r="A192" s="98" t="str">
        <f t="shared" si="2"/>
        <v>青森県八戸市</v>
      </c>
      <c r="B192" s="101" t="s">
        <v>4236</v>
      </c>
      <c r="C192" s="102" t="s">
        <v>4155</v>
      </c>
      <c r="D192" s="103" t="s">
        <v>4235</v>
      </c>
      <c r="E192" s="102"/>
    </row>
    <row r="193" spans="1:5" x14ac:dyDescent="0.2">
      <c r="A193" s="98" t="str">
        <f t="shared" si="2"/>
        <v>青森県黒石市</v>
      </c>
      <c r="B193" s="101" t="s">
        <v>4234</v>
      </c>
      <c r="C193" s="102" t="s">
        <v>4155</v>
      </c>
      <c r="D193" s="103" t="s">
        <v>4233</v>
      </c>
      <c r="E193" s="102"/>
    </row>
    <row r="194" spans="1:5" x14ac:dyDescent="0.2">
      <c r="A194" s="98" t="str">
        <f t="shared" ref="A194:A257" si="3">C194&amp;D194&amp;E194</f>
        <v>青森県五所川原市</v>
      </c>
      <c r="B194" s="101" t="s">
        <v>4232</v>
      </c>
      <c r="C194" s="102" t="s">
        <v>4155</v>
      </c>
      <c r="D194" s="103" t="s">
        <v>4231</v>
      </c>
      <c r="E194" s="102"/>
    </row>
    <row r="195" spans="1:5" x14ac:dyDescent="0.2">
      <c r="A195" s="98" t="str">
        <f t="shared" si="3"/>
        <v>青森県十和田市</v>
      </c>
      <c r="B195" s="101" t="s">
        <v>4230</v>
      </c>
      <c r="C195" s="102" t="s">
        <v>4155</v>
      </c>
      <c r="D195" s="103" t="s">
        <v>4229</v>
      </c>
      <c r="E195" s="102"/>
    </row>
    <row r="196" spans="1:5" x14ac:dyDescent="0.2">
      <c r="A196" s="98" t="str">
        <f t="shared" si="3"/>
        <v>青森県三沢市</v>
      </c>
      <c r="B196" s="101" t="s">
        <v>4228</v>
      </c>
      <c r="C196" s="102" t="s">
        <v>4155</v>
      </c>
      <c r="D196" s="103" t="s">
        <v>4227</v>
      </c>
      <c r="E196" s="102"/>
    </row>
    <row r="197" spans="1:5" x14ac:dyDescent="0.2">
      <c r="A197" s="98" t="str">
        <f t="shared" si="3"/>
        <v>青森県むつ市</v>
      </c>
      <c r="B197" s="101" t="s">
        <v>4226</v>
      </c>
      <c r="C197" s="102" t="s">
        <v>4155</v>
      </c>
      <c r="D197" s="103" t="s">
        <v>4225</v>
      </c>
      <c r="E197" s="102"/>
    </row>
    <row r="198" spans="1:5" x14ac:dyDescent="0.2">
      <c r="A198" s="98" t="str">
        <f t="shared" si="3"/>
        <v>青森県つがる市</v>
      </c>
      <c r="B198" s="101" t="s">
        <v>4224</v>
      </c>
      <c r="C198" s="102" t="s">
        <v>4155</v>
      </c>
      <c r="D198" s="103" t="s">
        <v>4223</v>
      </c>
      <c r="E198" s="102"/>
    </row>
    <row r="199" spans="1:5" x14ac:dyDescent="0.2">
      <c r="A199" s="98" t="str">
        <f t="shared" si="3"/>
        <v>青森県平川市</v>
      </c>
      <c r="B199" s="101" t="s">
        <v>4222</v>
      </c>
      <c r="C199" s="102" t="s">
        <v>4155</v>
      </c>
      <c r="D199" s="103" t="s">
        <v>4221</v>
      </c>
      <c r="E199" s="102"/>
    </row>
    <row r="200" spans="1:5" x14ac:dyDescent="0.2">
      <c r="A200" s="98" t="str">
        <f t="shared" si="3"/>
        <v>青森県東津軽郡平内町</v>
      </c>
      <c r="B200" s="101" t="s">
        <v>4220</v>
      </c>
      <c r="C200" s="102" t="s">
        <v>4155</v>
      </c>
      <c r="D200" s="103" t="s">
        <v>4213</v>
      </c>
      <c r="E200" s="102" t="s">
        <v>4219</v>
      </c>
    </row>
    <row r="201" spans="1:5" x14ac:dyDescent="0.2">
      <c r="A201" s="98" t="str">
        <f t="shared" si="3"/>
        <v>青森県東津軽郡今別町</v>
      </c>
      <c r="B201" s="101" t="s">
        <v>4218</v>
      </c>
      <c r="C201" s="102" t="s">
        <v>4155</v>
      </c>
      <c r="D201" s="103" t="s">
        <v>4213</v>
      </c>
      <c r="E201" s="102" t="s">
        <v>4217</v>
      </c>
    </row>
    <row r="202" spans="1:5" x14ac:dyDescent="0.2">
      <c r="A202" s="98" t="str">
        <f t="shared" si="3"/>
        <v>青森県東津軽郡蓬田村</v>
      </c>
      <c r="B202" s="101" t="s">
        <v>4216</v>
      </c>
      <c r="C202" s="102" t="s">
        <v>4155</v>
      </c>
      <c r="D202" s="103" t="s">
        <v>4213</v>
      </c>
      <c r="E202" s="102" t="s">
        <v>4215</v>
      </c>
    </row>
    <row r="203" spans="1:5" x14ac:dyDescent="0.2">
      <c r="A203" s="98" t="str">
        <f t="shared" si="3"/>
        <v>青森県東津軽郡外ヶ浜町</v>
      </c>
      <c r="B203" s="101" t="s">
        <v>4214</v>
      </c>
      <c r="C203" s="102" t="s">
        <v>4155</v>
      </c>
      <c r="D203" s="103" t="s">
        <v>4213</v>
      </c>
      <c r="E203" s="102" t="s">
        <v>4212</v>
      </c>
    </row>
    <row r="204" spans="1:5" x14ac:dyDescent="0.2">
      <c r="A204" s="98" t="str">
        <f t="shared" si="3"/>
        <v>青森県西津軽郡鰺ヶ沢町</v>
      </c>
      <c r="B204" s="101" t="s">
        <v>4211</v>
      </c>
      <c r="C204" s="102" t="s">
        <v>4155</v>
      </c>
      <c r="D204" s="103" t="s">
        <v>4208</v>
      </c>
      <c r="E204" s="102" t="s">
        <v>4210</v>
      </c>
    </row>
    <row r="205" spans="1:5" x14ac:dyDescent="0.2">
      <c r="A205" s="98" t="str">
        <f t="shared" si="3"/>
        <v>青森県西津軽郡深浦町</v>
      </c>
      <c r="B205" s="101" t="s">
        <v>4209</v>
      </c>
      <c r="C205" s="102" t="s">
        <v>4155</v>
      </c>
      <c r="D205" s="103" t="s">
        <v>4208</v>
      </c>
      <c r="E205" s="102" t="s">
        <v>4207</v>
      </c>
    </row>
    <row r="206" spans="1:5" x14ac:dyDescent="0.2">
      <c r="A206" s="98" t="str">
        <f t="shared" si="3"/>
        <v>青森県中津軽郡西目屋村</v>
      </c>
      <c r="B206" s="101" t="s">
        <v>4206</v>
      </c>
      <c r="C206" s="102" t="s">
        <v>4155</v>
      </c>
      <c r="D206" s="103" t="s">
        <v>4205</v>
      </c>
      <c r="E206" s="102" t="s">
        <v>4204</v>
      </c>
    </row>
    <row r="207" spans="1:5" x14ac:dyDescent="0.2">
      <c r="A207" s="98" t="str">
        <f t="shared" si="3"/>
        <v>青森県南津軽郡藤崎町</v>
      </c>
      <c r="B207" s="101" t="s">
        <v>4203</v>
      </c>
      <c r="C207" s="102" t="s">
        <v>4155</v>
      </c>
      <c r="D207" s="103" t="s">
        <v>4198</v>
      </c>
      <c r="E207" s="102" t="s">
        <v>4202</v>
      </c>
    </row>
    <row r="208" spans="1:5" x14ac:dyDescent="0.2">
      <c r="A208" s="98" t="str">
        <f t="shared" si="3"/>
        <v>青森県南津軽郡大鰐町</v>
      </c>
      <c r="B208" s="101" t="s">
        <v>4201</v>
      </c>
      <c r="C208" s="102" t="s">
        <v>4155</v>
      </c>
      <c r="D208" s="103" t="s">
        <v>4198</v>
      </c>
      <c r="E208" s="102" t="s">
        <v>4200</v>
      </c>
    </row>
    <row r="209" spans="1:5" x14ac:dyDescent="0.2">
      <c r="A209" s="98" t="str">
        <f t="shared" si="3"/>
        <v>青森県南津軽郡田舎館村</v>
      </c>
      <c r="B209" s="101" t="s">
        <v>4199</v>
      </c>
      <c r="C209" s="102" t="s">
        <v>4155</v>
      </c>
      <c r="D209" s="103" t="s">
        <v>4198</v>
      </c>
      <c r="E209" s="102" t="s">
        <v>4197</v>
      </c>
    </row>
    <row r="210" spans="1:5" x14ac:dyDescent="0.2">
      <c r="A210" s="98" t="str">
        <f t="shared" si="3"/>
        <v>青森県北津軽郡板柳町</v>
      </c>
      <c r="B210" s="101" t="s">
        <v>4196</v>
      </c>
      <c r="C210" s="102" t="s">
        <v>4155</v>
      </c>
      <c r="D210" s="103" t="s">
        <v>4191</v>
      </c>
      <c r="E210" s="102" t="s">
        <v>4195</v>
      </c>
    </row>
    <row r="211" spans="1:5" x14ac:dyDescent="0.2">
      <c r="A211" s="98" t="str">
        <f t="shared" si="3"/>
        <v>青森県北津軽郡鶴田町</v>
      </c>
      <c r="B211" s="101" t="s">
        <v>4194</v>
      </c>
      <c r="C211" s="102" t="s">
        <v>4155</v>
      </c>
      <c r="D211" s="103" t="s">
        <v>4191</v>
      </c>
      <c r="E211" s="102" t="s">
        <v>4193</v>
      </c>
    </row>
    <row r="212" spans="1:5" x14ac:dyDescent="0.2">
      <c r="A212" s="98" t="str">
        <f t="shared" si="3"/>
        <v>青森県北津軽郡中泊町</v>
      </c>
      <c r="B212" s="101" t="s">
        <v>4192</v>
      </c>
      <c r="C212" s="102" t="s">
        <v>4155</v>
      </c>
      <c r="D212" s="103" t="s">
        <v>4191</v>
      </c>
      <c r="E212" s="102" t="s">
        <v>4190</v>
      </c>
    </row>
    <row r="213" spans="1:5" x14ac:dyDescent="0.2">
      <c r="A213" s="98" t="str">
        <f t="shared" si="3"/>
        <v>青森県上北郡野辺地町</v>
      </c>
      <c r="B213" s="101" t="s">
        <v>4189</v>
      </c>
      <c r="C213" s="102" t="s">
        <v>4155</v>
      </c>
      <c r="D213" s="103" t="s">
        <v>4176</v>
      </c>
      <c r="E213" s="102" t="s">
        <v>4188</v>
      </c>
    </row>
    <row r="214" spans="1:5" x14ac:dyDescent="0.2">
      <c r="A214" s="98" t="str">
        <f t="shared" si="3"/>
        <v>青森県上北郡七戸町</v>
      </c>
      <c r="B214" s="101" t="s">
        <v>4187</v>
      </c>
      <c r="C214" s="102" t="s">
        <v>4155</v>
      </c>
      <c r="D214" s="103" t="s">
        <v>4176</v>
      </c>
      <c r="E214" s="102" t="s">
        <v>4186</v>
      </c>
    </row>
    <row r="215" spans="1:5" x14ac:dyDescent="0.2">
      <c r="A215" s="98" t="str">
        <f t="shared" si="3"/>
        <v>青森県上北郡六戸町</v>
      </c>
      <c r="B215" s="101" t="s">
        <v>4185</v>
      </c>
      <c r="C215" s="102" t="s">
        <v>4155</v>
      </c>
      <c r="D215" s="103" t="s">
        <v>4176</v>
      </c>
      <c r="E215" s="102" t="s">
        <v>4184</v>
      </c>
    </row>
    <row r="216" spans="1:5" x14ac:dyDescent="0.2">
      <c r="A216" s="98" t="str">
        <f t="shared" si="3"/>
        <v>青森県上北郡横浜町</v>
      </c>
      <c r="B216" s="101" t="s">
        <v>4183</v>
      </c>
      <c r="C216" s="102" t="s">
        <v>4155</v>
      </c>
      <c r="D216" s="103" t="s">
        <v>4176</v>
      </c>
      <c r="E216" s="102" t="s">
        <v>4182</v>
      </c>
    </row>
    <row r="217" spans="1:5" x14ac:dyDescent="0.2">
      <c r="A217" s="98" t="str">
        <f t="shared" si="3"/>
        <v>青森県上北郡東北町</v>
      </c>
      <c r="B217" s="101" t="s">
        <v>4181</v>
      </c>
      <c r="C217" s="102" t="s">
        <v>4155</v>
      </c>
      <c r="D217" s="103" t="s">
        <v>4176</v>
      </c>
      <c r="E217" s="102" t="s">
        <v>4180</v>
      </c>
    </row>
    <row r="218" spans="1:5" x14ac:dyDescent="0.2">
      <c r="A218" s="98" t="str">
        <f t="shared" si="3"/>
        <v>青森県上北郡六ヶ所村</v>
      </c>
      <c r="B218" s="101" t="s">
        <v>4179</v>
      </c>
      <c r="C218" s="102" t="s">
        <v>4155</v>
      </c>
      <c r="D218" s="103" t="s">
        <v>4176</v>
      </c>
      <c r="E218" s="102" t="s">
        <v>4178</v>
      </c>
    </row>
    <row r="219" spans="1:5" x14ac:dyDescent="0.2">
      <c r="A219" s="98" t="str">
        <f t="shared" si="3"/>
        <v>青森県上北郡おいらせ町</v>
      </c>
      <c r="B219" s="101" t="s">
        <v>4177</v>
      </c>
      <c r="C219" s="102" t="s">
        <v>4155</v>
      </c>
      <c r="D219" s="103" t="s">
        <v>4176</v>
      </c>
      <c r="E219" s="102" t="s">
        <v>4175</v>
      </c>
    </row>
    <row r="220" spans="1:5" x14ac:dyDescent="0.2">
      <c r="A220" s="98" t="str">
        <f t="shared" si="3"/>
        <v>青森県下北郡大間町</v>
      </c>
      <c r="B220" s="101" t="s">
        <v>4174</v>
      </c>
      <c r="C220" s="102" t="s">
        <v>4155</v>
      </c>
      <c r="D220" s="103" t="s">
        <v>4167</v>
      </c>
      <c r="E220" s="102" t="s">
        <v>4173</v>
      </c>
    </row>
    <row r="221" spans="1:5" x14ac:dyDescent="0.2">
      <c r="A221" s="98" t="str">
        <f t="shared" si="3"/>
        <v>青森県下北郡東通村</v>
      </c>
      <c r="B221" s="101" t="s">
        <v>4172</v>
      </c>
      <c r="C221" s="102" t="s">
        <v>4155</v>
      </c>
      <c r="D221" s="103" t="s">
        <v>4167</v>
      </c>
      <c r="E221" s="102" t="s">
        <v>4171</v>
      </c>
    </row>
    <row r="222" spans="1:5" x14ac:dyDescent="0.2">
      <c r="A222" s="98" t="str">
        <f t="shared" si="3"/>
        <v>青森県下北郡風間浦村</v>
      </c>
      <c r="B222" s="101" t="s">
        <v>4170</v>
      </c>
      <c r="C222" s="102" t="s">
        <v>4155</v>
      </c>
      <c r="D222" s="103" t="s">
        <v>4167</v>
      </c>
      <c r="E222" s="102" t="s">
        <v>4169</v>
      </c>
    </row>
    <row r="223" spans="1:5" x14ac:dyDescent="0.2">
      <c r="A223" s="98" t="str">
        <f t="shared" si="3"/>
        <v>青森県下北郡佐井村</v>
      </c>
      <c r="B223" s="101" t="s">
        <v>4168</v>
      </c>
      <c r="C223" s="102" t="s">
        <v>4155</v>
      </c>
      <c r="D223" s="103" t="s">
        <v>4167</v>
      </c>
      <c r="E223" s="102" t="s">
        <v>4166</v>
      </c>
    </row>
    <row r="224" spans="1:5" x14ac:dyDescent="0.2">
      <c r="A224" s="98" t="str">
        <f t="shared" si="3"/>
        <v>青森県三戸郡三戸町</v>
      </c>
      <c r="B224" s="101" t="s">
        <v>4165</v>
      </c>
      <c r="C224" s="102" t="s">
        <v>4155</v>
      </c>
      <c r="D224" s="103" t="s">
        <v>4154</v>
      </c>
      <c r="E224" s="102" t="s">
        <v>4164</v>
      </c>
    </row>
    <row r="225" spans="1:5" x14ac:dyDescent="0.2">
      <c r="A225" s="98" t="str">
        <f t="shared" si="3"/>
        <v>青森県三戸郡五戸町</v>
      </c>
      <c r="B225" s="101" t="s">
        <v>4163</v>
      </c>
      <c r="C225" s="102" t="s">
        <v>4155</v>
      </c>
      <c r="D225" s="103" t="s">
        <v>4154</v>
      </c>
      <c r="E225" s="102" t="s">
        <v>4162</v>
      </c>
    </row>
    <row r="226" spans="1:5" x14ac:dyDescent="0.2">
      <c r="A226" s="98" t="str">
        <f t="shared" si="3"/>
        <v>青森県三戸郡田子町</v>
      </c>
      <c r="B226" s="101" t="s">
        <v>4161</v>
      </c>
      <c r="C226" s="102" t="s">
        <v>4155</v>
      </c>
      <c r="D226" s="103" t="s">
        <v>4154</v>
      </c>
      <c r="E226" s="102" t="s">
        <v>4160</v>
      </c>
    </row>
    <row r="227" spans="1:5" x14ac:dyDescent="0.2">
      <c r="A227" s="98" t="str">
        <f t="shared" si="3"/>
        <v>青森県三戸郡南部町</v>
      </c>
      <c r="B227" s="101" t="s">
        <v>4159</v>
      </c>
      <c r="C227" s="102" t="s">
        <v>4155</v>
      </c>
      <c r="D227" s="103" t="s">
        <v>4154</v>
      </c>
      <c r="E227" s="102" t="s">
        <v>1629</v>
      </c>
    </row>
    <row r="228" spans="1:5" x14ac:dyDescent="0.2">
      <c r="A228" s="98" t="str">
        <f t="shared" si="3"/>
        <v>青森県三戸郡階上町</v>
      </c>
      <c r="B228" s="101" t="s">
        <v>4158</v>
      </c>
      <c r="C228" s="102" t="s">
        <v>4155</v>
      </c>
      <c r="D228" s="103" t="s">
        <v>4154</v>
      </c>
      <c r="E228" s="102" t="s">
        <v>4157</v>
      </c>
    </row>
    <row r="229" spans="1:5" x14ac:dyDescent="0.2">
      <c r="A229" s="98" t="str">
        <f t="shared" si="3"/>
        <v>青森県三戸郡新郷村</v>
      </c>
      <c r="B229" s="101" t="s">
        <v>4156</v>
      </c>
      <c r="C229" s="102" t="s">
        <v>4155</v>
      </c>
      <c r="D229" s="103" t="s">
        <v>4154</v>
      </c>
      <c r="E229" s="102" t="s">
        <v>4153</v>
      </c>
    </row>
    <row r="230" spans="1:5" x14ac:dyDescent="0.2">
      <c r="A230" s="98" t="str">
        <f t="shared" si="3"/>
        <v>岩手県盛岡市</v>
      </c>
      <c r="B230" s="101" t="s">
        <v>4152</v>
      </c>
      <c r="C230" s="102" t="s">
        <v>4078</v>
      </c>
      <c r="D230" s="103" t="s">
        <v>4151</v>
      </c>
      <c r="E230" s="102"/>
    </row>
    <row r="231" spans="1:5" x14ac:dyDescent="0.2">
      <c r="A231" s="98" t="str">
        <f t="shared" si="3"/>
        <v>岩手県宮古市</v>
      </c>
      <c r="B231" s="101" t="s">
        <v>4150</v>
      </c>
      <c r="C231" s="102" t="s">
        <v>4078</v>
      </c>
      <c r="D231" s="103" t="s">
        <v>4149</v>
      </c>
      <c r="E231" s="102"/>
    </row>
    <row r="232" spans="1:5" x14ac:dyDescent="0.2">
      <c r="A232" s="98" t="str">
        <f t="shared" si="3"/>
        <v>岩手県大船渡市</v>
      </c>
      <c r="B232" s="101" t="s">
        <v>4148</v>
      </c>
      <c r="C232" s="102" t="s">
        <v>4078</v>
      </c>
      <c r="D232" s="103" t="s">
        <v>4147</v>
      </c>
      <c r="E232" s="102"/>
    </row>
    <row r="233" spans="1:5" x14ac:dyDescent="0.2">
      <c r="A233" s="98" t="str">
        <f t="shared" si="3"/>
        <v>岩手県花巻市</v>
      </c>
      <c r="B233" s="101" t="s">
        <v>4146</v>
      </c>
      <c r="C233" s="102" t="s">
        <v>4078</v>
      </c>
      <c r="D233" s="103" t="s">
        <v>4145</v>
      </c>
      <c r="E233" s="102"/>
    </row>
    <row r="234" spans="1:5" x14ac:dyDescent="0.2">
      <c r="A234" s="98" t="str">
        <f t="shared" si="3"/>
        <v>岩手県北上市</v>
      </c>
      <c r="B234" s="101" t="s">
        <v>4144</v>
      </c>
      <c r="C234" s="102" t="s">
        <v>4078</v>
      </c>
      <c r="D234" s="103" t="s">
        <v>4143</v>
      </c>
      <c r="E234" s="102"/>
    </row>
    <row r="235" spans="1:5" x14ac:dyDescent="0.2">
      <c r="A235" s="98" t="str">
        <f t="shared" si="3"/>
        <v>岩手県久慈市</v>
      </c>
      <c r="B235" s="101" t="s">
        <v>4142</v>
      </c>
      <c r="C235" s="102" t="s">
        <v>4078</v>
      </c>
      <c r="D235" s="103" t="s">
        <v>4141</v>
      </c>
      <c r="E235" s="102"/>
    </row>
    <row r="236" spans="1:5" x14ac:dyDescent="0.2">
      <c r="A236" s="98" t="str">
        <f t="shared" si="3"/>
        <v>岩手県遠野市</v>
      </c>
      <c r="B236" s="101" t="s">
        <v>4140</v>
      </c>
      <c r="C236" s="102" t="s">
        <v>4078</v>
      </c>
      <c r="D236" s="103" t="s">
        <v>4139</v>
      </c>
      <c r="E236" s="102"/>
    </row>
    <row r="237" spans="1:5" x14ac:dyDescent="0.2">
      <c r="A237" s="98" t="str">
        <f t="shared" si="3"/>
        <v>岩手県一関市</v>
      </c>
      <c r="B237" s="101" t="s">
        <v>4138</v>
      </c>
      <c r="C237" s="102" t="s">
        <v>4078</v>
      </c>
      <c r="D237" s="103" t="s">
        <v>4137</v>
      </c>
      <c r="E237" s="102"/>
    </row>
    <row r="238" spans="1:5" x14ac:dyDescent="0.2">
      <c r="A238" s="98" t="str">
        <f t="shared" si="3"/>
        <v>岩手県陸前高田市</v>
      </c>
      <c r="B238" s="101" t="s">
        <v>4136</v>
      </c>
      <c r="C238" s="102" t="s">
        <v>4078</v>
      </c>
      <c r="D238" s="103" t="s">
        <v>4135</v>
      </c>
      <c r="E238" s="102"/>
    </row>
    <row r="239" spans="1:5" x14ac:dyDescent="0.2">
      <c r="A239" s="98" t="str">
        <f t="shared" si="3"/>
        <v>岩手県釜石市</v>
      </c>
      <c r="B239" s="101" t="s">
        <v>4134</v>
      </c>
      <c r="C239" s="102" t="s">
        <v>4078</v>
      </c>
      <c r="D239" s="103" t="s">
        <v>4133</v>
      </c>
      <c r="E239" s="102"/>
    </row>
    <row r="240" spans="1:5" x14ac:dyDescent="0.2">
      <c r="A240" s="98" t="str">
        <f t="shared" si="3"/>
        <v>岩手県二戸市</v>
      </c>
      <c r="B240" s="101" t="s">
        <v>4132</v>
      </c>
      <c r="C240" s="102" t="s">
        <v>4078</v>
      </c>
      <c r="D240" s="103" t="s">
        <v>4131</v>
      </c>
      <c r="E240" s="102"/>
    </row>
    <row r="241" spans="1:5" x14ac:dyDescent="0.2">
      <c r="A241" s="98" t="str">
        <f t="shared" si="3"/>
        <v>岩手県八幡平市</v>
      </c>
      <c r="B241" s="101" t="s">
        <v>4130</v>
      </c>
      <c r="C241" s="102" t="s">
        <v>4078</v>
      </c>
      <c r="D241" s="103" t="s">
        <v>4129</v>
      </c>
      <c r="E241" s="102"/>
    </row>
    <row r="242" spans="1:5" x14ac:dyDescent="0.2">
      <c r="A242" s="98" t="str">
        <f t="shared" si="3"/>
        <v>岩手県奥州市</v>
      </c>
      <c r="B242" s="101" t="s">
        <v>4128</v>
      </c>
      <c r="C242" s="102" t="s">
        <v>4078</v>
      </c>
      <c r="D242" s="103" t="s">
        <v>4127</v>
      </c>
      <c r="E242" s="102"/>
    </row>
    <row r="243" spans="1:5" x14ac:dyDescent="0.2">
      <c r="A243" s="98" t="str">
        <f t="shared" si="3"/>
        <v>岩手県滝沢市</v>
      </c>
      <c r="B243" s="101" t="s">
        <v>4126</v>
      </c>
      <c r="C243" s="102" t="s">
        <v>4078</v>
      </c>
      <c r="D243" s="103" t="s">
        <v>4125</v>
      </c>
      <c r="E243" s="102"/>
    </row>
    <row r="244" spans="1:5" x14ac:dyDescent="0.2">
      <c r="A244" s="98" t="str">
        <f t="shared" si="3"/>
        <v>岩手県岩手郡雫石町</v>
      </c>
      <c r="B244" s="101" t="s">
        <v>4124</v>
      </c>
      <c r="C244" s="102" t="s">
        <v>4078</v>
      </c>
      <c r="D244" s="103" t="s">
        <v>4119</v>
      </c>
      <c r="E244" s="102" t="s">
        <v>4123</v>
      </c>
    </row>
    <row r="245" spans="1:5" x14ac:dyDescent="0.2">
      <c r="A245" s="98" t="str">
        <f t="shared" si="3"/>
        <v>岩手県岩手郡葛巻町</v>
      </c>
      <c r="B245" s="101" t="s">
        <v>4122</v>
      </c>
      <c r="C245" s="102" t="s">
        <v>4078</v>
      </c>
      <c r="D245" s="103" t="s">
        <v>4119</v>
      </c>
      <c r="E245" s="102" t="s">
        <v>4121</v>
      </c>
    </row>
    <row r="246" spans="1:5" x14ac:dyDescent="0.2">
      <c r="A246" s="98" t="str">
        <f t="shared" si="3"/>
        <v>岩手県岩手郡岩手町</v>
      </c>
      <c r="B246" s="101" t="s">
        <v>4120</v>
      </c>
      <c r="C246" s="102" t="s">
        <v>4078</v>
      </c>
      <c r="D246" s="103" t="s">
        <v>4119</v>
      </c>
      <c r="E246" s="102" t="s">
        <v>4118</v>
      </c>
    </row>
    <row r="247" spans="1:5" x14ac:dyDescent="0.2">
      <c r="A247" s="98" t="str">
        <f t="shared" si="3"/>
        <v>岩手県紫波郡紫波町</v>
      </c>
      <c r="B247" s="101" t="s">
        <v>4117</v>
      </c>
      <c r="C247" s="102" t="s">
        <v>4078</v>
      </c>
      <c r="D247" s="103" t="s">
        <v>4114</v>
      </c>
      <c r="E247" s="102" t="s">
        <v>4116</v>
      </c>
    </row>
    <row r="248" spans="1:5" x14ac:dyDescent="0.2">
      <c r="A248" s="98" t="str">
        <f t="shared" si="3"/>
        <v>岩手県紫波郡矢巾町</v>
      </c>
      <c r="B248" s="101" t="s">
        <v>4115</v>
      </c>
      <c r="C248" s="102" t="s">
        <v>4078</v>
      </c>
      <c r="D248" s="103" t="s">
        <v>4114</v>
      </c>
      <c r="E248" s="102" t="s">
        <v>4113</v>
      </c>
    </row>
    <row r="249" spans="1:5" x14ac:dyDescent="0.2">
      <c r="A249" s="98" t="str">
        <f t="shared" si="3"/>
        <v>岩手県和賀郡西和賀町</v>
      </c>
      <c r="B249" s="101" t="s">
        <v>4112</v>
      </c>
      <c r="C249" s="102" t="s">
        <v>4078</v>
      </c>
      <c r="D249" s="103" t="s">
        <v>4111</v>
      </c>
      <c r="E249" s="102" t="s">
        <v>4110</v>
      </c>
    </row>
    <row r="250" spans="1:5" x14ac:dyDescent="0.2">
      <c r="A250" s="98" t="str">
        <f t="shared" si="3"/>
        <v>岩手県胆沢郡金ケ崎町</v>
      </c>
      <c r="B250" s="101" t="s">
        <v>4109</v>
      </c>
      <c r="C250" s="102" t="s">
        <v>4078</v>
      </c>
      <c r="D250" s="103" t="s">
        <v>4108</v>
      </c>
      <c r="E250" s="102" t="s">
        <v>4107</v>
      </c>
    </row>
    <row r="251" spans="1:5" x14ac:dyDescent="0.2">
      <c r="A251" s="98" t="str">
        <f t="shared" si="3"/>
        <v>岩手県西磐井郡平泉町</v>
      </c>
      <c r="B251" s="101" t="s">
        <v>4106</v>
      </c>
      <c r="C251" s="102" t="s">
        <v>4078</v>
      </c>
      <c r="D251" s="103" t="s">
        <v>4105</v>
      </c>
      <c r="E251" s="102" t="s">
        <v>4104</v>
      </c>
    </row>
    <row r="252" spans="1:5" x14ac:dyDescent="0.2">
      <c r="A252" s="98" t="str">
        <f t="shared" si="3"/>
        <v>岩手県気仙郡住田町</v>
      </c>
      <c r="B252" s="101" t="s">
        <v>4103</v>
      </c>
      <c r="C252" s="102" t="s">
        <v>4078</v>
      </c>
      <c r="D252" s="103" t="s">
        <v>4102</v>
      </c>
      <c r="E252" s="102" t="s">
        <v>4101</v>
      </c>
    </row>
    <row r="253" spans="1:5" x14ac:dyDescent="0.2">
      <c r="A253" s="98" t="str">
        <f t="shared" si="3"/>
        <v>岩手県上閉伊郡大槌町</v>
      </c>
      <c r="B253" s="101" t="s">
        <v>4100</v>
      </c>
      <c r="C253" s="102" t="s">
        <v>4078</v>
      </c>
      <c r="D253" s="103" t="s">
        <v>4099</v>
      </c>
      <c r="E253" s="102" t="s">
        <v>4098</v>
      </c>
    </row>
    <row r="254" spans="1:5" x14ac:dyDescent="0.2">
      <c r="A254" s="98" t="str">
        <f t="shared" si="3"/>
        <v>岩手県下閉伊郡山田町</v>
      </c>
      <c r="B254" s="101" t="s">
        <v>4097</v>
      </c>
      <c r="C254" s="102" t="s">
        <v>4078</v>
      </c>
      <c r="D254" s="103" t="s">
        <v>4090</v>
      </c>
      <c r="E254" s="102" t="s">
        <v>4096</v>
      </c>
    </row>
    <row r="255" spans="1:5" x14ac:dyDescent="0.2">
      <c r="A255" s="98" t="str">
        <f t="shared" si="3"/>
        <v>岩手県下閉伊郡岩泉町</v>
      </c>
      <c r="B255" s="101" t="s">
        <v>4095</v>
      </c>
      <c r="C255" s="102" t="s">
        <v>4078</v>
      </c>
      <c r="D255" s="103" t="s">
        <v>4090</v>
      </c>
      <c r="E255" s="102" t="s">
        <v>4094</v>
      </c>
    </row>
    <row r="256" spans="1:5" x14ac:dyDescent="0.2">
      <c r="A256" s="98" t="str">
        <f t="shared" si="3"/>
        <v>岩手県下閉伊郡田野畑村</v>
      </c>
      <c r="B256" s="101" t="s">
        <v>4093</v>
      </c>
      <c r="C256" s="102" t="s">
        <v>4078</v>
      </c>
      <c r="D256" s="103" t="s">
        <v>4090</v>
      </c>
      <c r="E256" s="102" t="s">
        <v>4092</v>
      </c>
    </row>
    <row r="257" spans="1:5" x14ac:dyDescent="0.2">
      <c r="A257" s="98" t="str">
        <f t="shared" si="3"/>
        <v>岩手県下閉伊郡普代村</v>
      </c>
      <c r="B257" s="101" t="s">
        <v>4091</v>
      </c>
      <c r="C257" s="102" t="s">
        <v>4078</v>
      </c>
      <c r="D257" s="103" t="s">
        <v>4090</v>
      </c>
      <c r="E257" s="102" t="s">
        <v>4089</v>
      </c>
    </row>
    <row r="258" spans="1:5" x14ac:dyDescent="0.2">
      <c r="A258" s="98" t="str">
        <f t="shared" ref="A258:A321" si="4">C258&amp;D258&amp;E258</f>
        <v>岩手県九戸郡軽米町</v>
      </c>
      <c r="B258" s="101" t="s">
        <v>4088</v>
      </c>
      <c r="C258" s="102" t="s">
        <v>4078</v>
      </c>
      <c r="D258" s="103" t="s">
        <v>4081</v>
      </c>
      <c r="E258" s="102" t="s">
        <v>4087</v>
      </c>
    </row>
    <row r="259" spans="1:5" x14ac:dyDescent="0.2">
      <c r="A259" s="98" t="str">
        <f t="shared" si="4"/>
        <v>岩手県九戸郡野田村</v>
      </c>
      <c r="B259" s="101" t="s">
        <v>4086</v>
      </c>
      <c r="C259" s="102" t="s">
        <v>4078</v>
      </c>
      <c r="D259" s="103" t="s">
        <v>4081</v>
      </c>
      <c r="E259" s="102" t="s">
        <v>4085</v>
      </c>
    </row>
    <row r="260" spans="1:5" x14ac:dyDescent="0.2">
      <c r="A260" s="98" t="str">
        <f t="shared" si="4"/>
        <v>岩手県九戸郡九戸村</v>
      </c>
      <c r="B260" s="101" t="s">
        <v>4084</v>
      </c>
      <c r="C260" s="102" t="s">
        <v>4078</v>
      </c>
      <c r="D260" s="103" t="s">
        <v>4081</v>
      </c>
      <c r="E260" s="102" t="s">
        <v>4083</v>
      </c>
    </row>
    <row r="261" spans="1:5" x14ac:dyDescent="0.2">
      <c r="A261" s="98" t="str">
        <f t="shared" si="4"/>
        <v>岩手県九戸郡洋野町</v>
      </c>
      <c r="B261" s="101" t="s">
        <v>4082</v>
      </c>
      <c r="C261" s="102" t="s">
        <v>4078</v>
      </c>
      <c r="D261" s="103" t="s">
        <v>4081</v>
      </c>
      <c r="E261" s="102" t="s">
        <v>4080</v>
      </c>
    </row>
    <row r="262" spans="1:5" x14ac:dyDescent="0.2">
      <c r="A262" s="98" t="str">
        <f t="shared" si="4"/>
        <v>岩手県二戸郡一戸町</v>
      </c>
      <c r="B262" s="101" t="s">
        <v>4079</v>
      </c>
      <c r="C262" s="102" t="s">
        <v>4078</v>
      </c>
      <c r="D262" s="103" t="s">
        <v>4077</v>
      </c>
      <c r="E262" s="102" t="s">
        <v>4076</v>
      </c>
    </row>
    <row r="263" spans="1:5" x14ac:dyDescent="0.2">
      <c r="A263" s="98" t="str">
        <f t="shared" si="4"/>
        <v>宮城県仙台市青葉区</v>
      </c>
      <c r="B263" s="99" t="s">
        <v>4075</v>
      </c>
      <c r="C263" s="97" t="s">
        <v>3992</v>
      </c>
      <c r="D263" s="100" t="s">
        <v>4067</v>
      </c>
      <c r="E263" s="98" t="s">
        <v>3077</v>
      </c>
    </row>
    <row r="264" spans="1:5" x14ac:dyDescent="0.2">
      <c r="A264" s="98" t="str">
        <f t="shared" si="4"/>
        <v>宮城県仙台市宮城野区</v>
      </c>
      <c r="B264" s="99" t="s">
        <v>4074</v>
      </c>
      <c r="C264" s="97" t="s">
        <v>3992</v>
      </c>
      <c r="D264" s="100" t="s">
        <v>4067</v>
      </c>
      <c r="E264" s="98" t="s">
        <v>4073</v>
      </c>
    </row>
    <row r="265" spans="1:5" x14ac:dyDescent="0.2">
      <c r="A265" s="98" t="str">
        <f t="shared" si="4"/>
        <v>宮城県仙台市若林区</v>
      </c>
      <c r="B265" s="99" t="s">
        <v>4072</v>
      </c>
      <c r="C265" s="97" t="s">
        <v>3992</v>
      </c>
      <c r="D265" s="100" t="s">
        <v>4067</v>
      </c>
      <c r="E265" s="98" t="s">
        <v>4071</v>
      </c>
    </row>
    <row r="266" spans="1:5" x14ac:dyDescent="0.2">
      <c r="A266" s="98" t="str">
        <f t="shared" si="4"/>
        <v>宮城県仙台市太白区</v>
      </c>
      <c r="B266" s="99" t="s">
        <v>4070</v>
      </c>
      <c r="C266" s="97" t="s">
        <v>3992</v>
      </c>
      <c r="D266" s="100" t="s">
        <v>4067</v>
      </c>
      <c r="E266" s="98" t="s">
        <v>4069</v>
      </c>
    </row>
    <row r="267" spans="1:5" x14ac:dyDescent="0.2">
      <c r="A267" s="98" t="str">
        <f t="shared" si="4"/>
        <v>宮城県仙台市泉区</v>
      </c>
      <c r="B267" s="99" t="s">
        <v>4068</v>
      </c>
      <c r="C267" s="97" t="s">
        <v>3992</v>
      </c>
      <c r="D267" s="100" t="s">
        <v>4067</v>
      </c>
      <c r="E267" s="98" t="s">
        <v>3079</v>
      </c>
    </row>
    <row r="268" spans="1:5" x14ac:dyDescent="0.2">
      <c r="A268" s="98" t="str">
        <f t="shared" si="4"/>
        <v>宮城県石巻市</v>
      </c>
      <c r="B268" s="101" t="s">
        <v>4066</v>
      </c>
      <c r="C268" s="102" t="s">
        <v>3992</v>
      </c>
      <c r="D268" s="103" t="s">
        <v>4065</v>
      </c>
      <c r="E268" s="102"/>
    </row>
    <row r="269" spans="1:5" x14ac:dyDescent="0.2">
      <c r="A269" s="98" t="str">
        <f t="shared" si="4"/>
        <v>宮城県塩竈市</v>
      </c>
      <c r="B269" s="101" t="s">
        <v>4064</v>
      </c>
      <c r="C269" s="102" t="s">
        <v>3992</v>
      </c>
      <c r="D269" s="103" t="s">
        <v>4063</v>
      </c>
      <c r="E269" s="102"/>
    </row>
    <row r="270" spans="1:5" x14ac:dyDescent="0.2">
      <c r="A270" s="98" t="str">
        <f t="shared" si="4"/>
        <v>宮城県気仙沼市</v>
      </c>
      <c r="B270" s="101" t="s">
        <v>4062</v>
      </c>
      <c r="C270" s="102" t="s">
        <v>3992</v>
      </c>
      <c r="D270" s="103" t="s">
        <v>4061</v>
      </c>
      <c r="E270" s="102"/>
    </row>
    <row r="271" spans="1:5" x14ac:dyDescent="0.2">
      <c r="A271" s="98" t="str">
        <f t="shared" si="4"/>
        <v>宮城県白石市</v>
      </c>
      <c r="B271" s="101" t="s">
        <v>4060</v>
      </c>
      <c r="C271" s="102" t="s">
        <v>3992</v>
      </c>
      <c r="D271" s="103" t="s">
        <v>4059</v>
      </c>
      <c r="E271" s="102"/>
    </row>
    <row r="272" spans="1:5" x14ac:dyDescent="0.2">
      <c r="A272" s="98" t="str">
        <f t="shared" si="4"/>
        <v>宮城県名取市</v>
      </c>
      <c r="B272" s="101" t="s">
        <v>4058</v>
      </c>
      <c r="C272" s="102" t="s">
        <v>3992</v>
      </c>
      <c r="D272" s="103" t="s">
        <v>4057</v>
      </c>
      <c r="E272" s="102"/>
    </row>
    <row r="273" spans="1:5" x14ac:dyDescent="0.2">
      <c r="A273" s="98" t="str">
        <f t="shared" si="4"/>
        <v>宮城県角田市</v>
      </c>
      <c r="B273" s="101" t="s">
        <v>4056</v>
      </c>
      <c r="C273" s="102" t="s">
        <v>3992</v>
      </c>
      <c r="D273" s="103" t="s">
        <v>4055</v>
      </c>
      <c r="E273" s="102"/>
    </row>
    <row r="274" spans="1:5" x14ac:dyDescent="0.2">
      <c r="A274" s="98" t="str">
        <f t="shared" si="4"/>
        <v>宮城県多賀城市</v>
      </c>
      <c r="B274" s="101" t="s">
        <v>4054</v>
      </c>
      <c r="C274" s="102" t="s">
        <v>3992</v>
      </c>
      <c r="D274" s="103" t="s">
        <v>4053</v>
      </c>
      <c r="E274" s="102"/>
    </row>
    <row r="275" spans="1:5" x14ac:dyDescent="0.2">
      <c r="A275" s="98" t="str">
        <f t="shared" si="4"/>
        <v>宮城県岩沼市</v>
      </c>
      <c r="B275" s="101" t="s">
        <v>4052</v>
      </c>
      <c r="C275" s="102" t="s">
        <v>3992</v>
      </c>
      <c r="D275" s="103" t="s">
        <v>4051</v>
      </c>
      <c r="E275" s="102"/>
    </row>
    <row r="276" spans="1:5" x14ac:dyDescent="0.2">
      <c r="A276" s="98" t="str">
        <f t="shared" si="4"/>
        <v>宮城県登米市</v>
      </c>
      <c r="B276" s="101" t="s">
        <v>4050</v>
      </c>
      <c r="C276" s="102" t="s">
        <v>3992</v>
      </c>
      <c r="D276" s="103" t="s">
        <v>4049</v>
      </c>
      <c r="E276" s="102"/>
    </row>
    <row r="277" spans="1:5" x14ac:dyDescent="0.2">
      <c r="A277" s="98" t="str">
        <f t="shared" si="4"/>
        <v>宮城県栗原市</v>
      </c>
      <c r="B277" s="101" t="s">
        <v>4048</v>
      </c>
      <c r="C277" s="102" t="s">
        <v>3992</v>
      </c>
      <c r="D277" s="103" t="s">
        <v>4047</v>
      </c>
      <c r="E277" s="102"/>
    </row>
    <row r="278" spans="1:5" x14ac:dyDescent="0.2">
      <c r="A278" s="98" t="str">
        <f t="shared" si="4"/>
        <v>宮城県東松島市</v>
      </c>
      <c r="B278" s="101" t="s">
        <v>4046</v>
      </c>
      <c r="C278" s="102" t="s">
        <v>3992</v>
      </c>
      <c r="D278" s="103" t="s">
        <v>4045</v>
      </c>
      <c r="E278" s="102"/>
    </row>
    <row r="279" spans="1:5" x14ac:dyDescent="0.2">
      <c r="A279" s="98" t="str">
        <f t="shared" si="4"/>
        <v>宮城県大崎市</v>
      </c>
      <c r="B279" s="101" t="s">
        <v>4044</v>
      </c>
      <c r="C279" s="102" t="s">
        <v>3992</v>
      </c>
      <c r="D279" s="103" t="s">
        <v>4043</v>
      </c>
      <c r="E279" s="102"/>
    </row>
    <row r="280" spans="1:5" x14ac:dyDescent="0.2">
      <c r="A280" s="98" t="str">
        <f t="shared" si="4"/>
        <v>宮城県富谷市</v>
      </c>
      <c r="B280" s="101" t="s">
        <v>4042</v>
      </c>
      <c r="C280" s="102" t="s">
        <v>3992</v>
      </c>
      <c r="D280" s="103" t="s">
        <v>4041</v>
      </c>
      <c r="E280" s="102"/>
    </row>
    <row r="281" spans="1:5" x14ac:dyDescent="0.2">
      <c r="A281" s="98" t="str">
        <f t="shared" si="4"/>
        <v>宮城県刈田郡蔵王町</v>
      </c>
      <c r="B281" s="101" t="s">
        <v>4040</v>
      </c>
      <c r="C281" s="102" t="s">
        <v>3992</v>
      </c>
      <c r="D281" s="103" t="s">
        <v>4037</v>
      </c>
      <c r="E281" s="102" t="s">
        <v>4039</v>
      </c>
    </row>
    <row r="282" spans="1:5" x14ac:dyDescent="0.2">
      <c r="A282" s="98" t="str">
        <f t="shared" si="4"/>
        <v>宮城県刈田郡七ヶ宿町</v>
      </c>
      <c r="B282" s="101" t="s">
        <v>4038</v>
      </c>
      <c r="C282" s="102" t="s">
        <v>3992</v>
      </c>
      <c r="D282" s="103" t="s">
        <v>4037</v>
      </c>
      <c r="E282" s="102" t="s">
        <v>4036</v>
      </c>
    </row>
    <row r="283" spans="1:5" x14ac:dyDescent="0.2">
      <c r="A283" s="98" t="str">
        <f t="shared" si="4"/>
        <v>宮城県柴田郡大河原町</v>
      </c>
      <c r="B283" s="101" t="s">
        <v>4035</v>
      </c>
      <c r="C283" s="102" t="s">
        <v>3992</v>
      </c>
      <c r="D283" s="103" t="s">
        <v>4028</v>
      </c>
      <c r="E283" s="102" t="s">
        <v>4034</v>
      </c>
    </row>
    <row r="284" spans="1:5" x14ac:dyDescent="0.2">
      <c r="A284" s="98" t="str">
        <f t="shared" si="4"/>
        <v>宮城県柴田郡村田町</v>
      </c>
      <c r="B284" s="101" t="s">
        <v>4033</v>
      </c>
      <c r="C284" s="102" t="s">
        <v>3992</v>
      </c>
      <c r="D284" s="103" t="s">
        <v>4028</v>
      </c>
      <c r="E284" s="102" t="s">
        <v>4032</v>
      </c>
    </row>
    <row r="285" spans="1:5" x14ac:dyDescent="0.2">
      <c r="A285" s="98" t="str">
        <f t="shared" si="4"/>
        <v>宮城県柴田郡柴田町</v>
      </c>
      <c r="B285" s="101" t="s">
        <v>4031</v>
      </c>
      <c r="C285" s="102" t="s">
        <v>3992</v>
      </c>
      <c r="D285" s="103" t="s">
        <v>4028</v>
      </c>
      <c r="E285" s="102" t="s">
        <v>4030</v>
      </c>
    </row>
    <row r="286" spans="1:5" x14ac:dyDescent="0.2">
      <c r="A286" s="98" t="str">
        <f t="shared" si="4"/>
        <v>宮城県柴田郡川崎町</v>
      </c>
      <c r="B286" s="101" t="s">
        <v>4029</v>
      </c>
      <c r="C286" s="102" t="s">
        <v>3992</v>
      </c>
      <c r="D286" s="103" t="s">
        <v>4028</v>
      </c>
      <c r="E286" s="102" t="s">
        <v>1048</v>
      </c>
    </row>
    <row r="287" spans="1:5" x14ac:dyDescent="0.2">
      <c r="A287" s="98" t="str">
        <f t="shared" si="4"/>
        <v>宮城県伊具郡丸森町</v>
      </c>
      <c r="B287" s="101" t="s">
        <v>4027</v>
      </c>
      <c r="C287" s="102" t="s">
        <v>3992</v>
      </c>
      <c r="D287" s="103" t="s">
        <v>4026</v>
      </c>
      <c r="E287" s="102" t="s">
        <v>4025</v>
      </c>
    </row>
    <row r="288" spans="1:5" x14ac:dyDescent="0.2">
      <c r="A288" s="98" t="str">
        <f t="shared" si="4"/>
        <v>宮城県亘理郡亘理町</v>
      </c>
      <c r="B288" s="101" t="s">
        <v>4024</v>
      </c>
      <c r="C288" s="102" t="s">
        <v>3992</v>
      </c>
      <c r="D288" s="103" t="s">
        <v>4021</v>
      </c>
      <c r="E288" s="102" t="s">
        <v>4023</v>
      </c>
    </row>
    <row r="289" spans="1:5" x14ac:dyDescent="0.2">
      <c r="A289" s="98" t="str">
        <f t="shared" si="4"/>
        <v>宮城県亘理郡山元町</v>
      </c>
      <c r="B289" s="101" t="s">
        <v>4022</v>
      </c>
      <c r="C289" s="102" t="s">
        <v>3992</v>
      </c>
      <c r="D289" s="103" t="s">
        <v>4021</v>
      </c>
      <c r="E289" s="102" t="s">
        <v>4020</v>
      </c>
    </row>
    <row r="290" spans="1:5" x14ac:dyDescent="0.2">
      <c r="A290" s="98" t="str">
        <f t="shared" si="4"/>
        <v>宮城県宮城郡松島町</v>
      </c>
      <c r="B290" s="101" t="s">
        <v>4019</v>
      </c>
      <c r="C290" s="102" t="s">
        <v>3992</v>
      </c>
      <c r="D290" s="103" t="s">
        <v>4014</v>
      </c>
      <c r="E290" s="102" t="s">
        <v>4018</v>
      </c>
    </row>
    <row r="291" spans="1:5" x14ac:dyDescent="0.2">
      <c r="A291" s="98" t="str">
        <f t="shared" si="4"/>
        <v>宮城県宮城郡七ヶ浜町</v>
      </c>
      <c r="B291" s="101" t="s">
        <v>4017</v>
      </c>
      <c r="C291" s="102" t="s">
        <v>3992</v>
      </c>
      <c r="D291" s="103" t="s">
        <v>4014</v>
      </c>
      <c r="E291" s="102" t="s">
        <v>4016</v>
      </c>
    </row>
    <row r="292" spans="1:5" x14ac:dyDescent="0.2">
      <c r="A292" s="98" t="str">
        <f t="shared" si="4"/>
        <v>宮城県宮城郡利府町</v>
      </c>
      <c r="B292" s="101" t="s">
        <v>4015</v>
      </c>
      <c r="C292" s="102" t="s">
        <v>3992</v>
      </c>
      <c r="D292" s="103" t="s">
        <v>4014</v>
      </c>
      <c r="E292" s="102" t="s">
        <v>4013</v>
      </c>
    </row>
    <row r="293" spans="1:5" x14ac:dyDescent="0.2">
      <c r="A293" s="98" t="str">
        <f t="shared" si="4"/>
        <v>宮城県黒川郡大和町</v>
      </c>
      <c r="B293" s="101" t="s">
        <v>4012</v>
      </c>
      <c r="C293" s="102" t="s">
        <v>3992</v>
      </c>
      <c r="D293" s="103" t="s">
        <v>4007</v>
      </c>
      <c r="E293" s="102" t="s">
        <v>4011</v>
      </c>
    </row>
    <row r="294" spans="1:5" x14ac:dyDescent="0.2">
      <c r="A294" s="98" t="str">
        <f t="shared" si="4"/>
        <v>宮城県黒川郡大郷町</v>
      </c>
      <c r="B294" s="101" t="s">
        <v>4010</v>
      </c>
      <c r="C294" s="102" t="s">
        <v>3992</v>
      </c>
      <c r="D294" s="103" t="s">
        <v>4007</v>
      </c>
      <c r="E294" s="102" t="s">
        <v>4009</v>
      </c>
    </row>
    <row r="295" spans="1:5" x14ac:dyDescent="0.2">
      <c r="A295" s="98" t="str">
        <f t="shared" si="4"/>
        <v>宮城県黒川郡大衡村</v>
      </c>
      <c r="B295" s="101" t="s">
        <v>4008</v>
      </c>
      <c r="C295" s="102" t="s">
        <v>3992</v>
      </c>
      <c r="D295" s="103" t="s">
        <v>4007</v>
      </c>
      <c r="E295" s="102" t="s">
        <v>4006</v>
      </c>
    </row>
    <row r="296" spans="1:5" x14ac:dyDescent="0.2">
      <c r="A296" s="98" t="str">
        <f t="shared" si="4"/>
        <v>宮城県加美郡色麻町</v>
      </c>
      <c r="B296" s="101" t="s">
        <v>4005</v>
      </c>
      <c r="C296" s="102" t="s">
        <v>3992</v>
      </c>
      <c r="D296" s="103" t="s">
        <v>4002</v>
      </c>
      <c r="E296" s="102" t="s">
        <v>4004</v>
      </c>
    </row>
    <row r="297" spans="1:5" x14ac:dyDescent="0.2">
      <c r="A297" s="98" t="str">
        <f t="shared" si="4"/>
        <v>宮城県加美郡加美町</v>
      </c>
      <c r="B297" s="101" t="s">
        <v>4003</v>
      </c>
      <c r="C297" s="102" t="s">
        <v>3992</v>
      </c>
      <c r="D297" s="103" t="s">
        <v>4002</v>
      </c>
      <c r="E297" s="102" t="s">
        <v>4001</v>
      </c>
    </row>
    <row r="298" spans="1:5" x14ac:dyDescent="0.2">
      <c r="A298" s="98" t="str">
        <f t="shared" si="4"/>
        <v>宮城県遠田郡涌谷町</v>
      </c>
      <c r="B298" s="101" t="s">
        <v>4000</v>
      </c>
      <c r="C298" s="102" t="s">
        <v>3992</v>
      </c>
      <c r="D298" s="103" t="s">
        <v>3997</v>
      </c>
      <c r="E298" s="102" t="s">
        <v>3999</v>
      </c>
    </row>
    <row r="299" spans="1:5" x14ac:dyDescent="0.2">
      <c r="A299" s="98" t="str">
        <f t="shared" si="4"/>
        <v>宮城県遠田郡美里町</v>
      </c>
      <c r="B299" s="101" t="s">
        <v>3998</v>
      </c>
      <c r="C299" s="102" t="s">
        <v>3992</v>
      </c>
      <c r="D299" s="103" t="s">
        <v>3997</v>
      </c>
      <c r="E299" s="102" t="s">
        <v>899</v>
      </c>
    </row>
    <row r="300" spans="1:5" x14ac:dyDescent="0.2">
      <c r="A300" s="98" t="str">
        <f t="shared" si="4"/>
        <v>宮城県牡鹿郡女川町</v>
      </c>
      <c r="B300" s="101" t="s">
        <v>3996</v>
      </c>
      <c r="C300" s="102" t="s">
        <v>3992</v>
      </c>
      <c r="D300" s="103" t="s">
        <v>3995</v>
      </c>
      <c r="E300" s="102" t="s">
        <v>3994</v>
      </c>
    </row>
    <row r="301" spans="1:5" x14ac:dyDescent="0.2">
      <c r="A301" s="98" t="str">
        <f t="shared" si="4"/>
        <v>宮城県本吉郡南三陸町</v>
      </c>
      <c r="B301" s="101" t="s">
        <v>3993</v>
      </c>
      <c r="C301" s="102" t="s">
        <v>3992</v>
      </c>
      <c r="D301" s="103" t="s">
        <v>3991</v>
      </c>
      <c r="E301" s="102" t="s">
        <v>3990</v>
      </c>
    </row>
    <row r="302" spans="1:5" x14ac:dyDescent="0.2">
      <c r="A302" s="98" t="str">
        <f t="shared" si="4"/>
        <v>秋田県秋田市</v>
      </c>
      <c r="B302" s="101" t="s">
        <v>3989</v>
      </c>
      <c r="C302" s="102" t="s">
        <v>3936</v>
      </c>
      <c r="D302" s="103" t="s">
        <v>3988</v>
      </c>
      <c r="E302" s="102"/>
    </row>
    <row r="303" spans="1:5" x14ac:dyDescent="0.2">
      <c r="A303" s="98" t="str">
        <f t="shared" si="4"/>
        <v>秋田県能代市</v>
      </c>
      <c r="B303" s="101" t="s">
        <v>3987</v>
      </c>
      <c r="C303" s="102" t="s">
        <v>3936</v>
      </c>
      <c r="D303" s="103" t="s">
        <v>3986</v>
      </c>
      <c r="E303" s="102"/>
    </row>
    <row r="304" spans="1:5" x14ac:dyDescent="0.2">
      <c r="A304" s="98" t="str">
        <f t="shared" si="4"/>
        <v>秋田県横手市</v>
      </c>
      <c r="B304" s="101" t="s">
        <v>3985</v>
      </c>
      <c r="C304" s="102" t="s">
        <v>3936</v>
      </c>
      <c r="D304" s="103" t="s">
        <v>3984</v>
      </c>
      <c r="E304" s="102"/>
    </row>
    <row r="305" spans="1:5" x14ac:dyDescent="0.2">
      <c r="A305" s="98" t="str">
        <f t="shared" si="4"/>
        <v>秋田県大館市</v>
      </c>
      <c r="B305" s="101" t="s">
        <v>3983</v>
      </c>
      <c r="C305" s="102" t="s">
        <v>3936</v>
      </c>
      <c r="D305" s="103" t="s">
        <v>3982</v>
      </c>
      <c r="E305" s="102"/>
    </row>
    <row r="306" spans="1:5" x14ac:dyDescent="0.2">
      <c r="A306" s="98" t="str">
        <f t="shared" si="4"/>
        <v>秋田県男鹿市</v>
      </c>
      <c r="B306" s="101" t="s">
        <v>3981</v>
      </c>
      <c r="C306" s="102" t="s">
        <v>3936</v>
      </c>
      <c r="D306" s="103" t="s">
        <v>3980</v>
      </c>
      <c r="E306" s="102"/>
    </row>
    <row r="307" spans="1:5" x14ac:dyDescent="0.2">
      <c r="A307" s="98" t="str">
        <f t="shared" si="4"/>
        <v>秋田県湯沢市</v>
      </c>
      <c r="B307" s="101" t="s">
        <v>3979</v>
      </c>
      <c r="C307" s="102" t="s">
        <v>3936</v>
      </c>
      <c r="D307" s="103" t="s">
        <v>3978</v>
      </c>
      <c r="E307" s="102"/>
    </row>
    <row r="308" spans="1:5" x14ac:dyDescent="0.2">
      <c r="A308" s="98" t="str">
        <f t="shared" si="4"/>
        <v>秋田県鹿角市</v>
      </c>
      <c r="B308" s="101" t="s">
        <v>3977</v>
      </c>
      <c r="C308" s="102" t="s">
        <v>3936</v>
      </c>
      <c r="D308" s="103" t="s">
        <v>3976</v>
      </c>
      <c r="E308" s="102"/>
    </row>
    <row r="309" spans="1:5" x14ac:dyDescent="0.2">
      <c r="A309" s="98" t="str">
        <f t="shared" si="4"/>
        <v>秋田県由利本荘市</v>
      </c>
      <c r="B309" s="101" t="s">
        <v>3975</v>
      </c>
      <c r="C309" s="102" t="s">
        <v>3936</v>
      </c>
      <c r="D309" s="103" t="s">
        <v>3974</v>
      </c>
      <c r="E309" s="102"/>
    </row>
    <row r="310" spans="1:5" x14ac:dyDescent="0.2">
      <c r="A310" s="98" t="str">
        <f t="shared" si="4"/>
        <v>秋田県潟上市</v>
      </c>
      <c r="B310" s="101" t="s">
        <v>3973</v>
      </c>
      <c r="C310" s="102" t="s">
        <v>3936</v>
      </c>
      <c r="D310" s="103" t="s">
        <v>3972</v>
      </c>
      <c r="E310" s="102"/>
    </row>
    <row r="311" spans="1:5" x14ac:dyDescent="0.2">
      <c r="A311" s="98" t="str">
        <f t="shared" si="4"/>
        <v>秋田県大仙市</v>
      </c>
      <c r="B311" s="101" t="s">
        <v>3971</v>
      </c>
      <c r="C311" s="102" t="s">
        <v>3936</v>
      </c>
      <c r="D311" s="103" t="s">
        <v>3970</v>
      </c>
      <c r="E311" s="102"/>
    </row>
    <row r="312" spans="1:5" x14ac:dyDescent="0.2">
      <c r="A312" s="98" t="str">
        <f t="shared" si="4"/>
        <v>秋田県北秋田市</v>
      </c>
      <c r="B312" s="101" t="s">
        <v>3969</v>
      </c>
      <c r="C312" s="102" t="s">
        <v>3936</v>
      </c>
      <c r="D312" s="103" t="s">
        <v>3968</v>
      </c>
      <c r="E312" s="102"/>
    </row>
    <row r="313" spans="1:5" x14ac:dyDescent="0.2">
      <c r="A313" s="98" t="str">
        <f t="shared" si="4"/>
        <v>秋田県にかほ市</v>
      </c>
      <c r="B313" s="101" t="s">
        <v>3967</v>
      </c>
      <c r="C313" s="102" t="s">
        <v>3936</v>
      </c>
      <c r="D313" s="103" t="s">
        <v>3966</v>
      </c>
      <c r="E313" s="102"/>
    </row>
    <row r="314" spans="1:5" x14ac:dyDescent="0.2">
      <c r="A314" s="98" t="str">
        <f t="shared" si="4"/>
        <v>秋田県仙北市</v>
      </c>
      <c r="B314" s="101" t="s">
        <v>3965</v>
      </c>
      <c r="C314" s="102" t="s">
        <v>3936</v>
      </c>
      <c r="D314" s="103" t="s">
        <v>3964</v>
      </c>
      <c r="E314" s="102"/>
    </row>
    <row r="315" spans="1:5" x14ac:dyDescent="0.2">
      <c r="A315" s="98" t="str">
        <f t="shared" si="4"/>
        <v>秋田県鹿角郡小坂町</v>
      </c>
      <c r="B315" s="101" t="s">
        <v>3963</v>
      </c>
      <c r="C315" s="102" t="s">
        <v>3936</v>
      </c>
      <c r="D315" s="103" t="s">
        <v>3962</v>
      </c>
      <c r="E315" s="102" t="s">
        <v>3961</v>
      </c>
    </row>
    <row r="316" spans="1:5" x14ac:dyDescent="0.2">
      <c r="A316" s="98" t="str">
        <f t="shared" si="4"/>
        <v>秋田県北秋田郡上小阿仁村</v>
      </c>
      <c r="B316" s="101" t="s">
        <v>3960</v>
      </c>
      <c r="C316" s="102" t="s">
        <v>3936</v>
      </c>
      <c r="D316" s="103" t="s">
        <v>3959</v>
      </c>
      <c r="E316" s="102" t="s">
        <v>3958</v>
      </c>
    </row>
    <row r="317" spans="1:5" x14ac:dyDescent="0.2">
      <c r="A317" s="98" t="str">
        <f t="shared" si="4"/>
        <v>秋田県山本郡藤里町</v>
      </c>
      <c r="B317" s="101" t="s">
        <v>3957</v>
      </c>
      <c r="C317" s="102" t="s">
        <v>3936</v>
      </c>
      <c r="D317" s="103" t="s">
        <v>3952</v>
      </c>
      <c r="E317" s="102" t="s">
        <v>3956</v>
      </c>
    </row>
    <row r="318" spans="1:5" x14ac:dyDescent="0.2">
      <c r="A318" s="98" t="str">
        <f t="shared" si="4"/>
        <v>秋田県山本郡三種町</v>
      </c>
      <c r="B318" s="101" t="s">
        <v>3955</v>
      </c>
      <c r="C318" s="102" t="s">
        <v>3936</v>
      </c>
      <c r="D318" s="103" t="s">
        <v>3952</v>
      </c>
      <c r="E318" s="102" t="s">
        <v>3954</v>
      </c>
    </row>
    <row r="319" spans="1:5" x14ac:dyDescent="0.2">
      <c r="A319" s="98" t="str">
        <f t="shared" si="4"/>
        <v>秋田県山本郡八峰町</v>
      </c>
      <c r="B319" s="101" t="s">
        <v>3953</v>
      </c>
      <c r="C319" s="102" t="s">
        <v>3936</v>
      </c>
      <c r="D319" s="103" t="s">
        <v>3952</v>
      </c>
      <c r="E319" s="102" t="s">
        <v>3951</v>
      </c>
    </row>
    <row r="320" spans="1:5" x14ac:dyDescent="0.2">
      <c r="A320" s="98" t="str">
        <f t="shared" si="4"/>
        <v>秋田県南秋田郡五城目町</v>
      </c>
      <c r="B320" s="101" t="s">
        <v>3950</v>
      </c>
      <c r="C320" s="102" t="s">
        <v>3936</v>
      </c>
      <c r="D320" s="103" t="s">
        <v>3943</v>
      </c>
      <c r="E320" s="102" t="s">
        <v>3949</v>
      </c>
    </row>
    <row r="321" spans="1:5" x14ac:dyDescent="0.2">
      <c r="A321" s="98" t="str">
        <f t="shared" si="4"/>
        <v>秋田県南秋田郡八郎潟町</v>
      </c>
      <c r="B321" s="101" t="s">
        <v>3948</v>
      </c>
      <c r="C321" s="102" t="s">
        <v>3936</v>
      </c>
      <c r="D321" s="103" t="s">
        <v>3943</v>
      </c>
      <c r="E321" s="102" t="s">
        <v>3947</v>
      </c>
    </row>
    <row r="322" spans="1:5" x14ac:dyDescent="0.2">
      <c r="A322" s="98" t="str">
        <f t="shared" ref="A322:A385" si="5">C322&amp;D322&amp;E322</f>
        <v>秋田県南秋田郡井川町</v>
      </c>
      <c r="B322" s="101" t="s">
        <v>3946</v>
      </c>
      <c r="C322" s="102" t="s">
        <v>3936</v>
      </c>
      <c r="D322" s="103" t="s">
        <v>3943</v>
      </c>
      <c r="E322" s="102" t="s">
        <v>3945</v>
      </c>
    </row>
    <row r="323" spans="1:5" x14ac:dyDescent="0.2">
      <c r="A323" s="98" t="str">
        <f t="shared" si="5"/>
        <v>秋田県南秋田郡大潟村</v>
      </c>
      <c r="B323" s="101" t="s">
        <v>3944</v>
      </c>
      <c r="C323" s="102" t="s">
        <v>3936</v>
      </c>
      <c r="D323" s="103" t="s">
        <v>3943</v>
      </c>
      <c r="E323" s="102" t="s">
        <v>3942</v>
      </c>
    </row>
    <row r="324" spans="1:5" x14ac:dyDescent="0.2">
      <c r="A324" s="98" t="str">
        <f t="shared" si="5"/>
        <v>秋田県仙北郡美郷町</v>
      </c>
      <c r="B324" s="101" t="s">
        <v>3941</v>
      </c>
      <c r="C324" s="102" t="s">
        <v>3936</v>
      </c>
      <c r="D324" s="103" t="s">
        <v>3940</v>
      </c>
      <c r="E324" s="102" t="s">
        <v>739</v>
      </c>
    </row>
    <row r="325" spans="1:5" x14ac:dyDescent="0.2">
      <c r="A325" s="98" t="str">
        <f t="shared" si="5"/>
        <v>秋田県雄勝郡羽後町</v>
      </c>
      <c r="B325" s="101" t="s">
        <v>3939</v>
      </c>
      <c r="C325" s="102" t="s">
        <v>3936</v>
      </c>
      <c r="D325" s="103" t="s">
        <v>3935</v>
      </c>
      <c r="E325" s="102" t="s">
        <v>3938</v>
      </c>
    </row>
    <row r="326" spans="1:5" x14ac:dyDescent="0.2">
      <c r="A326" s="98" t="str">
        <f t="shared" si="5"/>
        <v>秋田県雄勝郡東成瀬村</v>
      </c>
      <c r="B326" s="101" t="s">
        <v>3937</v>
      </c>
      <c r="C326" s="102" t="s">
        <v>3936</v>
      </c>
      <c r="D326" s="103" t="s">
        <v>3935</v>
      </c>
      <c r="E326" s="102" t="s">
        <v>3934</v>
      </c>
    </row>
    <row r="327" spans="1:5" x14ac:dyDescent="0.2">
      <c r="A327" s="98" t="str">
        <f t="shared" si="5"/>
        <v>山形県山形市</v>
      </c>
      <c r="B327" s="101" t="s">
        <v>3933</v>
      </c>
      <c r="C327" s="102" t="s">
        <v>3861</v>
      </c>
      <c r="D327" s="103" t="s">
        <v>3932</v>
      </c>
      <c r="E327" s="102"/>
    </row>
    <row r="328" spans="1:5" x14ac:dyDescent="0.2">
      <c r="A328" s="98" t="str">
        <f t="shared" si="5"/>
        <v>山形県米沢市</v>
      </c>
      <c r="B328" s="101" t="s">
        <v>3931</v>
      </c>
      <c r="C328" s="102" t="s">
        <v>3861</v>
      </c>
      <c r="D328" s="103" t="s">
        <v>3930</v>
      </c>
      <c r="E328" s="102"/>
    </row>
    <row r="329" spans="1:5" x14ac:dyDescent="0.2">
      <c r="A329" s="98" t="str">
        <f t="shared" si="5"/>
        <v>山形県鶴岡市</v>
      </c>
      <c r="B329" s="101" t="s">
        <v>3929</v>
      </c>
      <c r="C329" s="102" t="s">
        <v>3861</v>
      </c>
      <c r="D329" s="103" t="s">
        <v>3928</v>
      </c>
      <c r="E329" s="102"/>
    </row>
    <row r="330" spans="1:5" x14ac:dyDescent="0.2">
      <c r="A330" s="98" t="str">
        <f t="shared" si="5"/>
        <v>山形県酒田市</v>
      </c>
      <c r="B330" s="101" t="s">
        <v>3927</v>
      </c>
      <c r="C330" s="102" t="s">
        <v>3861</v>
      </c>
      <c r="D330" s="103" t="s">
        <v>3926</v>
      </c>
      <c r="E330" s="102"/>
    </row>
    <row r="331" spans="1:5" x14ac:dyDescent="0.2">
      <c r="A331" s="98" t="str">
        <f t="shared" si="5"/>
        <v>山形県新庄市</v>
      </c>
      <c r="B331" s="101" t="s">
        <v>3925</v>
      </c>
      <c r="C331" s="102" t="s">
        <v>3861</v>
      </c>
      <c r="D331" s="103" t="s">
        <v>3924</v>
      </c>
      <c r="E331" s="102"/>
    </row>
    <row r="332" spans="1:5" x14ac:dyDescent="0.2">
      <c r="A332" s="98" t="str">
        <f t="shared" si="5"/>
        <v>山形県寒河江市</v>
      </c>
      <c r="B332" s="101" t="s">
        <v>3923</v>
      </c>
      <c r="C332" s="102" t="s">
        <v>3861</v>
      </c>
      <c r="D332" s="103" t="s">
        <v>3922</v>
      </c>
      <c r="E332" s="102"/>
    </row>
    <row r="333" spans="1:5" x14ac:dyDescent="0.2">
      <c r="A333" s="98" t="str">
        <f t="shared" si="5"/>
        <v>山形県上山市</v>
      </c>
      <c r="B333" s="101" t="s">
        <v>3921</v>
      </c>
      <c r="C333" s="102" t="s">
        <v>3861</v>
      </c>
      <c r="D333" s="103" t="s">
        <v>3920</v>
      </c>
      <c r="E333" s="102"/>
    </row>
    <row r="334" spans="1:5" x14ac:dyDescent="0.2">
      <c r="A334" s="98" t="str">
        <f t="shared" si="5"/>
        <v>山形県村山市</v>
      </c>
      <c r="B334" s="101" t="s">
        <v>3919</v>
      </c>
      <c r="C334" s="102" t="s">
        <v>3861</v>
      </c>
      <c r="D334" s="103" t="s">
        <v>3918</v>
      </c>
      <c r="E334" s="102"/>
    </row>
    <row r="335" spans="1:5" x14ac:dyDescent="0.2">
      <c r="A335" s="98" t="str">
        <f t="shared" si="5"/>
        <v>山形県長井市</v>
      </c>
      <c r="B335" s="101" t="s">
        <v>3917</v>
      </c>
      <c r="C335" s="102" t="s">
        <v>3861</v>
      </c>
      <c r="D335" s="103" t="s">
        <v>3916</v>
      </c>
      <c r="E335" s="102"/>
    </row>
    <row r="336" spans="1:5" x14ac:dyDescent="0.2">
      <c r="A336" s="98" t="str">
        <f t="shared" si="5"/>
        <v>山形県天童市</v>
      </c>
      <c r="B336" s="101" t="s">
        <v>3915</v>
      </c>
      <c r="C336" s="102" t="s">
        <v>3861</v>
      </c>
      <c r="D336" s="103" t="s">
        <v>3914</v>
      </c>
      <c r="E336" s="102"/>
    </row>
    <row r="337" spans="1:5" x14ac:dyDescent="0.2">
      <c r="A337" s="98" t="str">
        <f t="shared" si="5"/>
        <v>山形県東根市</v>
      </c>
      <c r="B337" s="101" t="s">
        <v>3913</v>
      </c>
      <c r="C337" s="102" t="s">
        <v>3861</v>
      </c>
      <c r="D337" s="103" t="s">
        <v>3912</v>
      </c>
      <c r="E337" s="102"/>
    </row>
    <row r="338" spans="1:5" x14ac:dyDescent="0.2">
      <c r="A338" s="98" t="str">
        <f t="shared" si="5"/>
        <v>山形県尾花沢市</v>
      </c>
      <c r="B338" s="101" t="s">
        <v>3911</v>
      </c>
      <c r="C338" s="102" t="s">
        <v>3861</v>
      </c>
      <c r="D338" s="103" t="s">
        <v>3910</v>
      </c>
      <c r="E338" s="102"/>
    </row>
    <row r="339" spans="1:5" x14ac:dyDescent="0.2">
      <c r="A339" s="98" t="str">
        <f t="shared" si="5"/>
        <v>山形県南陽市</v>
      </c>
      <c r="B339" s="101" t="s">
        <v>3909</v>
      </c>
      <c r="C339" s="102" t="s">
        <v>3861</v>
      </c>
      <c r="D339" s="103" t="s">
        <v>3908</v>
      </c>
      <c r="E339" s="102"/>
    </row>
    <row r="340" spans="1:5" x14ac:dyDescent="0.2">
      <c r="A340" s="98" t="str">
        <f t="shared" si="5"/>
        <v>山形県東村山郡山辺町</v>
      </c>
      <c r="B340" s="101" t="s">
        <v>3907</v>
      </c>
      <c r="C340" s="102" t="s">
        <v>3861</v>
      </c>
      <c r="D340" s="103" t="s">
        <v>3904</v>
      </c>
      <c r="E340" s="102" t="s">
        <v>3906</v>
      </c>
    </row>
    <row r="341" spans="1:5" x14ac:dyDescent="0.2">
      <c r="A341" s="98" t="str">
        <f t="shared" si="5"/>
        <v>山形県東村山郡中山町</v>
      </c>
      <c r="B341" s="101" t="s">
        <v>3905</v>
      </c>
      <c r="C341" s="102" t="s">
        <v>3861</v>
      </c>
      <c r="D341" s="103" t="s">
        <v>3904</v>
      </c>
      <c r="E341" s="102" t="s">
        <v>3903</v>
      </c>
    </row>
    <row r="342" spans="1:5" x14ac:dyDescent="0.2">
      <c r="A342" s="98" t="str">
        <f t="shared" si="5"/>
        <v>山形県西村山郡河北町</v>
      </c>
      <c r="B342" s="101" t="s">
        <v>3902</v>
      </c>
      <c r="C342" s="102" t="s">
        <v>3861</v>
      </c>
      <c r="D342" s="103" t="s">
        <v>3896</v>
      </c>
      <c r="E342" s="102" t="s">
        <v>3901</v>
      </c>
    </row>
    <row r="343" spans="1:5" x14ac:dyDescent="0.2">
      <c r="A343" s="98" t="str">
        <f t="shared" si="5"/>
        <v>山形県西村山郡西川町</v>
      </c>
      <c r="B343" s="101" t="s">
        <v>3900</v>
      </c>
      <c r="C343" s="102" t="s">
        <v>3861</v>
      </c>
      <c r="D343" s="103" t="s">
        <v>3896</v>
      </c>
      <c r="E343" s="102" t="s">
        <v>3899</v>
      </c>
    </row>
    <row r="344" spans="1:5" x14ac:dyDescent="0.2">
      <c r="A344" s="98" t="str">
        <f t="shared" si="5"/>
        <v>山形県西村山郡朝日町</v>
      </c>
      <c r="B344" s="101" t="s">
        <v>3898</v>
      </c>
      <c r="C344" s="102" t="s">
        <v>3861</v>
      </c>
      <c r="D344" s="103" t="s">
        <v>3896</v>
      </c>
      <c r="E344" s="102" t="s">
        <v>2209</v>
      </c>
    </row>
    <row r="345" spans="1:5" x14ac:dyDescent="0.2">
      <c r="A345" s="98" t="str">
        <f t="shared" si="5"/>
        <v>山形県西村山郡大江町</v>
      </c>
      <c r="B345" s="101" t="s">
        <v>3897</v>
      </c>
      <c r="C345" s="102" t="s">
        <v>3861</v>
      </c>
      <c r="D345" s="103" t="s">
        <v>3896</v>
      </c>
      <c r="E345" s="102" t="s">
        <v>3895</v>
      </c>
    </row>
    <row r="346" spans="1:5" x14ac:dyDescent="0.2">
      <c r="A346" s="98" t="str">
        <f t="shared" si="5"/>
        <v>山形県北村山郡大石田町</v>
      </c>
      <c r="B346" s="101" t="s">
        <v>3894</v>
      </c>
      <c r="C346" s="102" t="s">
        <v>3861</v>
      </c>
      <c r="D346" s="103" t="s">
        <v>3893</v>
      </c>
      <c r="E346" s="102" t="s">
        <v>3892</v>
      </c>
    </row>
    <row r="347" spans="1:5" x14ac:dyDescent="0.2">
      <c r="A347" s="98" t="str">
        <f t="shared" si="5"/>
        <v>山形県最上郡金山町</v>
      </c>
      <c r="B347" s="101" t="s">
        <v>3891</v>
      </c>
      <c r="C347" s="102" t="s">
        <v>3861</v>
      </c>
      <c r="D347" s="103" t="s">
        <v>3879</v>
      </c>
      <c r="E347" s="102" t="s">
        <v>3789</v>
      </c>
    </row>
    <row r="348" spans="1:5" x14ac:dyDescent="0.2">
      <c r="A348" s="98" t="str">
        <f t="shared" si="5"/>
        <v>山形県最上郡最上町</v>
      </c>
      <c r="B348" s="101" t="s">
        <v>3890</v>
      </c>
      <c r="C348" s="102" t="s">
        <v>3861</v>
      </c>
      <c r="D348" s="103" t="s">
        <v>3879</v>
      </c>
      <c r="E348" s="102" t="s">
        <v>3889</v>
      </c>
    </row>
    <row r="349" spans="1:5" x14ac:dyDescent="0.2">
      <c r="A349" s="98" t="str">
        <f t="shared" si="5"/>
        <v>山形県最上郡舟形町</v>
      </c>
      <c r="B349" s="101" t="s">
        <v>3888</v>
      </c>
      <c r="C349" s="102" t="s">
        <v>3861</v>
      </c>
      <c r="D349" s="103" t="s">
        <v>3879</v>
      </c>
      <c r="E349" s="102" t="s">
        <v>3887</v>
      </c>
    </row>
    <row r="350" spans="1:5" x14ac:dyDescent="0.2">
      <c r="A350" s="98" t="str">
        <f t="shared" si="5"/>
        <v>山形県最上郡真室川町</v>
      </c>
      <c r="B350" s="101" t="s">
        <v>3886</v>
      </c>
      <c r="C350" s="102" t="s">
        <v>3861</v>
      </c>
      <c r="D350" s="103" t="s">
        <v>3879</v>
      </c>
      <c r="E350" s="102" t="s">
        <v>3885</v>
      </c>
    </row>
    <row r="351" spans="1:5" x14ac:dyDescent="0.2">
      <c r="A351" s="98" t="str">
        <f t="shared" si="5"/>
        <v>山形県最上郡大蔵村</v>
      </c>
      <c r="B351" s="101" t="s">
        <v>3884</v>
      </c>
      <c r="C351" s="102" t="s">
        <v>3861</v>
      </c>
      <c r="D351" s="103" t="s">
        <v>3879</v>
      </c>
      <c r="E351" s="102" t="s">
        <v>3883</v>
      </c>
    </row>
    <row r="352" spans="1:5" x14ac:dyDescent="0.2">
      <c r="A352" s="98" t="str">
        <f t="shared" si="5"/>
        <v>山形県最上郡鮭川村</v>
      </c>
      <c r="B352" s="101" t="s">
        <v>3882</v>
      </c>
      <c r="C352" s="102" t="s">
        <v>3861</v>
      </c>
      <c r="D352" s="103" t="s">
        <v>3879</v>
      </c>
      <c r="E352" s="102" t="s">
        <v>3881</v>
      </c>
    </row>
    <row r="353" spans="1:5" x14ac:dyDescent="0.2">
      <c r="A353" s="98" t="str">
        <f t="shared" si="5"/>
        <v>山形県最上郡戸沢村</v>
      </c>
      <c r="B353" s="101" t="s">
        <v>3880</v>
      </c>
      <c r="C353" s="102" t="s">
        <v>3861</v>
      </c>
      <c r="D353" s="103" t="s">
        <v>3879</v>
      </c>
      <c r="E353" s="102" t="s">
        <v>3878</v>
      </c>
    </row>
    <row r="354" spans="1:5" x14ac:dyDescent="0.2">
      <c r="A354" s="98" t="str">
        <f t="shared" si="5"/>
        <v>山形県東置賜郡高畠町</v>
      </c>
      <c r="B354" s="101" t="s">
        <v>3877</v>
      </c>
      <c r="C354" s="102" t="s">
        <v>3861</v>
      </c>
      <c r="D354" s="103" t="s">
        <v>3874</v>
      </c>
      <c r="E354" s="102" t="s">
        <v>3876</v>
      </c>
    </row>
    <row r="355" spans="1:5" x14ac:dyDescent="0.2">
      <c r="A355" s="98" t="str">
        <f t="shared" si="5"/>
        <v>山形県東置賜郡川西町</v>
      </c>
      <c r="B355" s="101" t="s">
        <v>3875</v>
      </c>
      <c r="C355" s="102" t="s">
        <v>3861</v>
      </c>
      <c r="D355" s="103" t="s">
        <v>3874</v>
      </c>
      <c r="E355" s="102" t="s">
        <v>1776</v>
      </c>
    </row>
    <row r="356" spans="1:5" x14ac:dyDescent="0.2">
      <c r="A356" s="98" t="str">
        <f t="shared" si="5"/>
        <v>山形県西置賜郡小国町</v>
      </c>
      <c r="B356" s="101" t="s">
        <v>3873</v>
      </c>
      <c r="C356" s="102" t="s">
        <v>3861</v>
      </c>
      <c r="D356" s="103" t="s">
        <v>3869</v>
      </c>
      <c r="E356" s="102" t="s">
        <v>881</v>
      </c>
    </row>
    <row r="357" spans="1:5" x14ac:dyDescent="0.2">
      <c r="A357" s="98" t="str">
        <f t="shared" si="5"/>
        <v>山形県西置賜郡白鷹町</v>
      </c>
      <c r="B357" s="101" t="s">
        <v>3872</v>
      </c>
      <c r="C357" s="102" t="s">
        <v>3861</v>
      </c>
      <c r="D357" s="103" t="s">
        <v>3869</v>
      </c>
      <c r="E357" s="102" t="s">
        <v>3871</v>
      </c>
    </row>
    <row r="358" spans="1:5" x14ac:dyDescent="0.2">
      <c r="A358" s="98" t="str">
        <f t="shared" si="5"/>
        <v>山形県西置賜郡飯豊町</v>
      </c>
      <c r="B358" s="101" t="s">
        <v>3870</v>
      </c>
      <c r="C358" s="102" t="s">
        <v>3861</v>
      </c>
      <c r="D358" s="103" t="s">
        <v>3869</v>
      </c>
      <c r="E358" s="102" t="s">
        <v>3868</v>
      </c>
    </row>
    <row r="359" spans="1:5" x14ac:dyDescent="0.2">
      <c r="A359" s="98" t="str">
        <f t="shared" si="5"/>
        <v>山形県東田川郡三川町</v>
      </c>
      <c r="B359" s="101" t="s">
        <v>3867</v>
      </c>
      <c r="C359" s="102" t="s">
        <v>3861</v>
      </c>
      <c r="D359" s="103" t="s">
        <v>3864</v>
      </c>
      <c r="E359" s="102" t="s">
        <v>3866</v>
      </c>
    </row>
    <row r="360" spans="1:5" x14ac:dyDescent="0.2">
      <c r="A360" s="98" t="str">
        <f t="shared" si="5"/>
        <v>山形県東田川郡庄内町</v>
      </c>
      <c r="B360" s="101" t="s">
        <v>3865</v>
      </c>
      <c r="C360" s="102" t="s">
        <v>3861</v>
      </c>
      <c r="D360" s="103" t="s">
        <v>3864</v>
      </c>
      <c r="E360" s="102" t="s">
        <v>3863</v>
      </c>
    </row>
    <row r="361" spans="1:5" x14ac:dyDescent="0.2">
      <c r="A361" s="98" t="str">
        <f t="shared" si="5"/>
        <v>山形県飽海郡遊佐町</v>
      </c>
      <c r="B361" s="101" t="s">
        <v>3862</v>
      </c>
      <c r="C361" s="102" t="s">
        <v>3861</v>
      </c>
      <c r="D361" s="103" t="s">
        <v>3860</v>
      </c>
      <c r="E361" s="102" t="s">
        <v>3859</v>
      </c>
    </row>
    <row r="362" spans="1:5" x14ac:dyDescent="0.2">
      <c r="A362" s="98" t="str">
        <f t="shared" si="5"/>
        <v>福島県福島市</v>
      </c>
      <c r="B362" s="101" t="s">
        <v>3858</v>
      </c>
      <c r="C362" s="102" t="s">
        <v>3730</v>
      </c>
      <c r="D362" s="103" t="s">
        <v>3857</v>
      </c>
      <c r="E362" s="102"/>
    </row>
    <row r="363" spans="1:5" x14ac:dyDescent="0.2">
      <c r="A363" s="98" t="str">
        <f t="shared" si="5"/>
        <v>福島県会津若松市</v>
      </c>
      <c r="B363" s="101" t="s">
        <v>3856</v>
      </c>
      <c r="C363" s="102" t="s">
        <v>3730</v>
      </c>
      <c r="D363" s="103" t="s">
        <v>3855</v>
      </c>
      <c r="E363" s="102"/>
    </row>
    <row r="364" spans="1:5" x14ac:dyDescent="0.2">
      <c r="A364" s="98" t="str">
        <f t="shared" si="5"/>
        <v>福島県郡山市</v>
      </c>
      <c r="B364" s="101" t="s">
        <v>3854</v>
      </c>
      <c r="C364" s="102" t="s">
        <v>3730</v>
      </c>
      <c r="D364" s="103" t="s">
        <v>3853</v>
      </c>
      <c r="E364" s="102"/>
    </row>
    <row r="365" spans="1:5" x14ac:dyDescent="0.2">
      <c r="A365" s="98" t="str">
        <f t="shared" si="5"/>
        <v>福島県いわき市</v>
      </c>
      <c r="B365" s="101" t="s">
        <v>3852</v>
      </c>
      <c r="C365" s="102" t="s">
        <v>3730</v>
      </c>
      <c r="D365" s="103" t="s">
        <v>3851</v>
      </c>
      <c r="E365" s="102"/>
    </row>
    <row r="366" spans="1:5" x14ac:dyDescent="0.2">
      <c r="A366" s="98" t="str">
        <f t="shared" si="5"/>
        <v>福島県白河市</v>
      </c>
      <c r="B366" s="101" t="s">
        <v>3850</v>
      </c>
      <c r="C366" s="102" t="s">
        <v>3730</v>
      </c>
      <c r="D366" s="103" t="s">
        <v>3849</v>
      </c>
      <c r="E366" s="102"/>
    </row>
    <row r="367" spans="1:5" x14ac:dyDescent="0.2">
      <c r="A367" s="98" t="str">
        <f t="shared" si="5"/>
        <v>福島県須賀川市</v>
      </c>
      <c r="B367" s="101" t="s">
        <v>3848</v>
      </c>
      <c r="C367" s="102" t="s">
        <v>3730</v>
      </c>
      <c r="D367" s="103" t="s">
        <v>3847</v>
      </c>
      <c r="E367" s="102"/>
    </row>
    <row r="368" spans="1:5" x14ac:dyDescent="0.2">
      <c r="A368" s="98" t="str">
        <f t="shared" si="5"/>
        <v>福島県喜多方市</v>
      </c>
      <c r="B368" s="101" t="s">
        <v>3846</v>
      </c>
      <c r="C368" s="102" t="s">
        <v>3730</v>
      </c>
      <c r="D368" s="103" t="s">
        <v>3845</v>
      </c>
      <c r="E368" s="102"/>
    </row>
    <row r="369" spans="1:5" x14ac:dyDescent="0.2">
      <c r="A369" s="98" t="str">
        <f t="shared" si="5"/>
        <v>福島県相馬市</v>
      </c>
      <c r="B369" s="101" t="s">
        <v>3844</v>
      </c>
      <c r="C369" s="102" t="s">
        <v>3730</v>
      </c>
      <c r="D369" s="103" t="s">
        <v>3843</v>
      </c>
      <c r="E369" s="102"/>
    </row>
    <row r="370" spans="1:5" x14ac:dyDescent="0.2">
      <c r="A370" s="98" t="str">
        <f t="shared" si="5"/>
        <v>福島県二本松市</v>
      </c>
      <c r="B370" s="101" t="s">
        <v>3842</v>
      </c>
      <c r="C370" s="102" t="s">
        <v>3730</v>
      </c>
      <c r="D370" s="103" t="s">
        <v>3841</v>
      </c>
      <c r="E370" s="102"/>
    </row>
    <row r="371" spans="1:5" x14ac:dyDescent="0.2">
      <c r="A371" s="98" t="str">
        <f t="shared" si="5"/>
        <v>福島県田村市</v>
      </c>
      <c r="B371" s="101" t="s">
        <v>3840</v>
      </c>
      <c r="C371" s="102" t="s">
        <v>3730</v>
      </c>
      <c r="D371" s="103" t="s">
        <v>3839</v>
      </c>
      <c r="E371" s="102"/>
    </row>
    <row r="372" spans="1:5" x14ac:dyDescent="0.2">
      <c r="A372" s="98" t="str">
        <f t="shared" si="5"/>
        <v>福島県南相馬市</v>
      </c>
      <c r="B372" s="101" t="s">
        <v>3838</v>
      </c>
      <c r="C372" s="102" t="s">
        <v>3730</v>
      </c>
      <c r="D372" s="103" t="s">
        <v>3837</v>
      </c>
      <c r="E372" s="102"/>
    </row>
    <row r="373" spans="1:5" x14ac:dyDescent="0.2">
      <c r="A373" s="98" t="str">
        <f t="shared" si="5"/>
        <v>福島県伊達市</v>
      </c>
      <c r="B373" s="101" t="s">
        <v>3836</v>
      </c>
      <c r="C373" s="102" t="s">
        <v>3730</v>
      </c>
      <c r="D373" s="103" t="s">
        <v>3835</v>
      </c>
      <c r="E373" s="102"/>
    </row>
    <row r="374" spans="1:5" x14ac:dyDescent="0.2">
      <c r="A374" s="98" t="str">
        <f t="shared" si="5"/>
        <v>福島県本宮市</v>
      </c>
      <c r="B374" s="101" t="s">
        <v>3834</v>
      </c>
      <c r="C374" s="102" t="s">
        <v>3730</v>
      </c>
      <c r="D374" s="103" t="s">
        <v>3833</v>
      </c>
      <c r="E374" s="102"/>
    </row>
    <row r="375" spans="1:5" x14ac:dyDescent="0.2">
      <c r="A375" s="98" t="str">
        <f t="shared" si="5"/>
        <v>福島県伊達郡桑折町</v>
      </c>
      <c r="B375" s="101" t="s">
        <v>3832</v>
      </c>
      <c r="C375" s="102" t="s">
        <v>3730</v>
      </c>
      <c r="D375" s="103" t="s">
        <v>3827</v>
      </c>
      <c r="E375" s="102" t="s">
        <v>3831</v>
      </c>
    </row>
    <row r="376" spans="1:5" x14ac:dyDescent="0.2">
      <c r="A376" s="98" t="str">
        <f t="shared" si="5"/>
        <v>福島県伊達郡国見町</v>
      </c>
      <c r="B376" s="101" t="s">
        <v>3830</v>
      </c>
      <c r="C376" s="102" t="s">
        <v>3730</v>
      </c>
      <c r="D376" s="103" t="s">
        <v>3827</v>
      </c>
      <c r="E376" s="102" t="s">
        <v>3829</v>
      </c>
    </row>
    <row r="377" spans="1:5" x14ac:dyDescent="0.2">
      <c r="A377" s="98" t="str">
        <f t="shared" si="5"/>
        <v>福島県伊達郡川俣町</v>
      </c>
      <c r="B377" s="101" t="s">
        <v>3828</v>
      </c>
      <c r="C377" s="102" t="s">
        <v>3730</v>
      </c>
      <c r="D377" s="103" t="s">
        <v>3827</v>
      </c>
      <c r="E377" s="102" t="s">
        <v>3826</v>
      </c>
    </row>
    <row r="378" spans="1:5" x14ac:dyDescent="0.2">
      <c r="A378" s="98" t="str">
        <f t="shared" si="5"/>
        <v>福島県安達郡大玉村</v>
      </c>
      <c r="B378" s="101" t="s">
        <v>3825</v>
      </c>
      <c r="C378" s="102" t="s">
        <v>3730</v>
      </c>
      <c r="D378" s="103" t="s">
        <v>3824</v>
      </c>
      <c r="E378" s="102" t="s">
        <v>3823</v>
      </c>
    </row>
    <row r="379" spans="1:5" x14ac:dyDescent="0.2">
      <c r="A379" s="98" t="str">
        <f t="shared" si="5"/>
        <v>福島県岩瀬郡鏡石町</v>
      </c>
      <c r="B379" s="101" t="s">
        <v>3822</v>
      </c>
      <c r="C379" s="102" t="s">
        <v>3730</v>
      </c>
      <c r="D379" s="103" t="s">
        <v>3819</v>
      </c>
      <c r="E379" s="102" t="s">
        <v>3821</v>
      </c>
    </row>
    <row r="380" spans="1:5" x14ac:dyDescent="0.2">
      <c r="A380" s="98" t="str">
        <f t="shared" si="5"/>
        <v>福島県岩瀬郡天栄村</v>
      </c>
      <c r="B380" s="101" t="s">
        <v>3820</v>
      </c>
      <c r="C380" s="102" t="s">
        <v>3730</v>
      </c>
      <c r="D380" s="103" t="s">
        <v>3819</v>
      </c>
      <c r="E380" s="102" t="s">
        <v>3818</v>
      </c>
    </row>
    <row r="381" spans="1:5" x14ac:dyDescent="0.2">
      <c r="A381" s="98" t="str">
        <f t="shared" si="5"/>
        <v>福島県南会津郡下郷町</v>
      </c>
      <c r="B381" s="101" t="s">
        <v>3817</v>
      </c>
      <c r="C381" s="102" t="s">
        <v>3730</v>
      </c>
      <c r="D381" s="103" t="s">
        <v>3810</v>
      </c>
      <c r="E381" s="102" t="s">
        <v>3816</v>
      </c>
    </row>
    <row r="382" spans="1:5" x14ac:dyDescent="0.2">
      <c r="A382" s="98" t="str">
        <f t="shared" si="5"/>
        <v>福島県南会津郡檜枝岐村</v>
      </c>
      <c r="B382" s="101" t="s">
        <v>3815</v>
      </c>
      <c r="C382" s="102" t="s">
        <v>3730</v>
      </c>
      <c r="D382" s="103" t="s">
        <v>3810</v>
      </c>
      <c r="E382" s="102" t="s">
        <v>3814</v>
      </c>
    </row>
    <row r="383" spans="1:5" x14ac:dyDescent="0.2">
      <c r="A383" s="98" t="str">
        <f t="shared" si="5"/>
        <v>福島県南会津郡只見町</v>
      </c>
      <c r="B383" s="101" t="s">
        <v>3813</v>
      </c>
      <c r="C383" s="102" t="s">
        <v>3730</v>
      </c>
      <c r="D383" s="103" t="s">
        <v>3810</v>
      </c>
      <c r="E383" s="102" t="s">
        <v>3812</v>
      </c>
    </row>
    <row r="384" spans="1:5" x14ac:dyDescent="0.2">
      <c r="A384" s="98" t="str">
        <f t="shared" si="5"/>
        <v>福島県南会津郡南会津町</v>
      </c>
      <c r="B384" s="101" t="s">
        <v>3811</v>
      </c>
      <c r="C384" s="102" t="s">
        <v>3730</v>
      </c>
      <c r="D384" s="103" t="s">
        <v>3810</v>
      </c>
      <c r="E384" s="102" t="s">
        <v>3809</v>
      </c>
    </row>
    <row r="385" spans="1:5" x14ac:dyDescent="0.2">
      <c r="A385" s="98" t="str">
        <f t="shared" si="5"/>
        <v>福島県耶麻郡北塩原村</v>
      </c>
      <c r="B385" s="101" t="s">
        <v>3808</v>
      </c>
      <c r="C385" s="102" t="s">
        <v>3730</v>
      </c>
      <c r="D385" s="103" t="s">
        <v>3801</v>
      </c>
      <c r="E385" s="102" t="s">
        <v>3807</v>
      </c>
    </row>
    <row r="386" spans="1:5" x14ac:dyDescent="0.2">
      <c r="A386" s="98" t="str">
        <f t="shared" ref="A386:A449" si="6">C386&amp;D386&amp;E386</f>
        <v>福島県耶麻郡西会津町</v>
      </c>
      <c r="B386" s="101" t="s">
        <v>3806</v>
      </c>
      <c r="C386" s="102" t="s">
        <v>3730</v>
      </c>
      <c r="D386" s="103" t="s">
        <v>3801</v>
      </c>
      <c r="E386" s="102" t="s">
        <v>3805</v>
      </c>
    </row>
    <row r="387" spans="1:5" x14ac:dyDescent="0.2">
      <c r="A387" s="98" t="str">
        <f t="shared" si="6"/>
        <v>福島県耶麻郡磐梯町</v>
      </c>
      <c r="B387" s="101" t="s">
        <v>3804</v>
      </c>
      <c r="C387" s="102" t="s">
        <v>3730</v>
      </c>
      <c r="D387" s="103" t="s">
        <v>3801</v>
      </c>
      <c r="E387" s="102" t="s">
        <v>3803</v>
      </c>
    </row>
    <row r="388" spans="1:5" x14ac:dyDescent="0.2">
      <c r="A388" s="98" t="str">
        <f t="shared" si="6"/>
        <v>福島県耶麻郡猪苗代町</v>
      </c>
      <c r="B388" s="101" t="s">
        <v>3802</v>
      </c>
      <c r="C388" s="102" t="s">
        <v>3730</v>
      </c>
      <c r="D388" s="103" t="s">
        <v>3801</v>
      </c>
      <c r="E388" s="102" t="s">
        <v>3800</v>
      </c>
    </row>
    <row r="389" spans="1:5" x14ac:dyDescent="0.2">
      <c r="A389" s="98" t="str">
        <f t="shared" si="6"/>
        <v>福島県河沼郡会津坂下町</v>
      </c>
      <c r="B389" s="101" t="s">
        <v>3799</v>
      </c>
      <c r="C389" s="102" t="s">
        <v>3730</v>
      </c>
      <c r="D389" s="103" t="s">
        <v>3794</v>
      </c>
      <c r="E389" s="102" t="s">
        <v>3798</v>
      </c>
    </row>
    <row r="390" spans="1:5" x14ac:dyDescent="0.2">
      <c r="A390" s="98" t="str">
        <f t="shared" si="6"/>
        <v>福島県河沼郡湯川村</v>
      </c>
      <c r="B390" s="101" t="s">
        <v>3797</v>
      </c>
      <c r="C390" s="102" t="s">
        <v>3730</v>
      </c>
      <c r="D390" s="103" t="s">
        <v>3794</v>
      </c>
      <c r="E390" s="102" t="s">
        <v>3796</v>
      </c>
    </row>
    <row r="391" spans="1:5" x14ac:dyDescent="0.2">
      <c r="A391" s="98" t="str">
        <f t="shared" si="6"/>
        <v>福島県河沼郡柳津町</v>
      </c>
      <c r="B391" s="101" t="s">
        <v>3795</v>
      </c>
      <c r="C391" s="102" t="s">
        <v>3730</v>
      </c>
      <c r="D391" s="103" t="s">
        <v>3794</v>
      </c>
      <c r="E391" s="102" t="s">
        <v>3793</v>
      </c>
    </row>
    <row r="392" spans="1:5" x14ac:dyDescent="0.2">
      <c r="A392" s="98" t="str">
        <f t="shared" si="6"/>
        <v>福島県大沼郡三島町</v>
      </c>
      <c r="B392" s="101" t="s">
        <v>3792</v>
      </c>
      <c r="C392" s="102" t="s">
        <v>3730</v>
      </c>
      <c r="D392" s="103" t="s">
        <v>3786</v>
      </c>
      <c r="E392" s="102" t="s">
        <v>3791</v>
      </c>
    </row>
    <row r="393" spans="1:5" x14ac:dyDescent="0.2">
      <c r="A393" s="98" t="str">
        <f t="shared" si="6"/>
        <v>福島県大沼郡金山町</v>
      </c>
      <c r="B393" s="101" t="s">
        <v>3790</v>
      </c>
      <c r="C393" s="102" t="s">
        <v>3730</v>
      </c>
      <c r="D393" s="103" t="s">
        <v>3786</v>
      </c>
      <c r="E393" s="102" t="s">
        <v>3789</v>
      </c>
    </row>
    <row r="394" spans="1:5" x14ac:dyDescent="0.2">
      <c r="A394" s="98" t="str">
        <f t="shared" si="6"/>
        <v>福島県大沼郡昭和村</v>
      </c>
      <c r="B394" s="101" t="s">
        <v>3788</v>
      </c>
      <c r="C394" s="102" t="s">
        <v>3730</v>
      </c>
      <c r="D394" s="103" t="s">
        <v>3786</v>
      </c>
      <c r="E394" s="102" t="s">
        <v>3518</v>
      </c>
    </row>
    <row r="395" spans="1:5" x14ac:dyDescent="0.2">
      <c r="A395" s="98" t="str">
        <f t="shared" si="6"/>
        <v>福島県大沼郡会津美里町</v>
      </c>
      <c r="B395" s="101" t="s">
        <v>3787</v>
      </c>
      <c r="C395" s="102" t="s">
        <v>3730</v>
      </c>
      <c r="D395" s="103" t="s">
        <v>3786</v>
      </c>
      <c r="E395" s="102" t="s">
        <v>3785</v>
      </c>
    </row>
    <row r="396" spans="1:5" x14ac:dyDescent="0.2">
      <c r="A396" s="98" t="str">
        <f t="shared" si="6"/>
        <v>福島県西白河郡西郷村</v>
      </c>
      <c r="B396" s="101" t="s">
        <v>3784</v>
      </c>
      <c r="C396" s="102" t="s">
        <v>3730</v>
      </c>
      <c r="D396" s="103" t="s">
        <v>3777</v>
      </c>
      <c r="E396" s="102" t="s">
        <v>3783</v>
      </c>
    </row>
    <row r="397" spans="1:5" x14ac:dyDescent="0.2">
      <c r="A397" s="98" t="str">
        <f t="shared" si="6"/>
        <v>福島県西白河郡泉崎村</v>
      </c>
      <c r="B397" s="101" t="s">
        <v>3782</v>
      </c>
      <c r="C397" s="102" t="s">
        <v>3730</v>
      </c>
      <c r="D397" s="103" t="s">
        <v>3777</v>
      </c>
      <c r="E397" s="102" t="s">
        <v>3781</v>
      </c>
    </row>
    <row r="398" spans="1:5" x14ac:dyDescent="0.2">
      <c r="A398" s="98" t="str">
        <f t="shared" si="6"/>
        <v>福島県西白河郡中島村</v>
      </c>
      <c r="B398" s="101" t="s">
        <v>3780</v>
      </c>
      <c r="C398" s="102" t="s">
        <v>3730</v>
      </c>
      <c r="D398" s="103" t="s">
        <v>3777</v>
      </c>
      <c r="E398" s="102" t="s">
        <v>3779</v>
      </c>
    </row>
    <row r="399" spans="1:5" x14ac:dyDescent="0.2">
      <c r="A399" s="98" t="str">
        <f t="shared" si="6"/>
        <v>福島県西白河郡矢吹町</v>
      </c>
      <c r="B399" s="101" t="s">
        <v>3778</v>
      </c>
      <c r="C399" s="102" t="s">
        <v>3730</v>
      </c>
      <c r="D399" s="103" t="s">
        <v>3777</v>
      </c>
      <c r="E399" s="102" t="s">
        <v>3776</v>
      </c>
    </row>
    <row r="400" spans="1:5" x14ac:dyDescent="0.2">
      <c r="A400" s="98" t="str">
        <f t="shared" si="6"/>
        <v>福島県東白川郡棚倉町</v>
      </c>
      <c r="B400" s="101" t="s">
        <v>3775</v>
      </c>
      <c r="C400" s="102" t="s">
        <v>3730</v>
      </c>
      <c r="D400" s="103" t="s">
        <v>3768</v>
      </c>
      <c r="E400" s="102" t="s">
        <v>3774</v>
      </c>
    </row>
    <row r="401" spans="1:5" x14ac:dyDescent="0.2">
      <c r="A401" s="98" t="str">
        <f t="shared" si="6"/>
        <v>福島県東白川郡矢祭町</v>
      </c>
      <c r="B401" s="101" t="s">
        <v>3773</v>
      </c>
      <c r="C401" s="102" t="s">
        <v>3730</v>
      </c>
      <c r="D401" s="103" t="s">
        <v>3768</v>
      </c>
      <c r="E401" s="102" t="s">
        <v>3772</v>
      </c>
    </row>
    <row r="402" spans="1:5" x14ac:dyDescent="0.2">
      <c r="A402" s="98" t="str">
        <f t="shared" si="6"/>
        <v>福島県東白川郡塙町</v>
      </c>
      <c r="B402" s="101" t="s">
        <v>3771</v>
      </c>
      <c r="C402" s="102" t="s">
        <v>3730</v>
      </c>
      <c r="D402" s="103" t="s">
        <v>3768</v>
      </c>
      <c r="E402" s="102" t="s">
        <v>3770</v>
      </c>
    </row>
    <row r="403" spans="1:5" x14ac:dyDescent="0.2">
      <c r="A403" s="98" t="str">
        <f t="shared" si="6"/>
        <v>福島県東白川郡鮫川村</v>
      </c>
      <c r="B403" s="101" t="s">
        <v>3769</v>
      </c>
      <c r="C403" s="102" t="s">
        <v>3730</v>
      </c>
      <c r="D403" s="103" t="s">
        <v>3768</v>
      </c>
      <c r="E403" s="102" t="s">
        <v>3767</v>
      </c>
    </row>
    <row r="404" spans="1:5" x14ac:dyDescent="0.2">
      <c r="A404" s="98" t="str">
        <f t="shared" si="6"/>
        <v>福島県石川郡石川町</v>
      </c>
      <c r="B404" s="101" t="s">
        <v>3766</v>
      </c>
      <c r="C404" s="102" t="s">
        <v>3730</v>
      </c>
      <c r="D404" s="103" t="s">
        <v>3757</v>
      </c>
      <c r="E404" s="102" t="s">
        <v>3765</v>
      </c>
    </row>
    <row r="405" spans="1:5" x14ac:dyDescent="0.2">
      <c r="A405" s="98" t="str">
        <f t="shared" si="6"/>
        <v>福島県石川郡玉川村</v>
      </c>
      <c r="B405" s="101" t="s">
        <v>3764</v>
      </c>
      <c r="C405" s="102" t="s">
        <v>3730</v>
      </c>
      <c r="D405" s="103" t="s">
        <v>3757</v>
      </c>
      <c r="E405" s="102" t="s">
        <v>3763</v>
      </c>
    </row>
    <row r="406" spans="1:5" x14ac:dyDescent="0.2">
      <c r="A406" s="98" t="str">
        <f t="shared" si="6"/>
        <v>福島県石川郡平田村</v>
      </c>
      <c r="B406" s="101" t="s">
        <v>3762</v>
      </c>
      <c r="C406" s="102" t="s">
        <v>3730</v>
      </c>
      <c r="D406" s="103" t="s">
        <v>3757</v>
      </c>
      <c r="E406" s="102" t="s">
        <v>3761</v>
      </c>
    </row>
    <row r="407" spans="1:5" x14ac:dyDescent="0.2">
      <c r="A407" s="98" t="str">
        <f t="shared" si="6"/>
        <v>福島県石川郡浅川町</v>
      </c>
      <c r="B407" s="101" t="s">
        <v>3760</v>
      </c>
      <c r="C407" s="102" t="s">
        <v>3730</v>
      </c>
      <c r="D407" s="103" t="s">
        <v>3757</v>
      </c>
      <c r="E407" s="102" t="s">
        <v>3759</v>
      </c>
    </row>
    <row r="408" spans="1:5" x14ac:dyDescent="0.2">
      <c r="A408" s="98" t="str">
        <f t="shared" si="6"/>
        <v>福島県石川郡古殿町</v>
      </c>
      <c r="B408" s="101" t="s">
        <v>3758</v>
      </c>
      <c r="C408" s="102" t="s">
        <v>3730</v>
      </c>
      <c r="D408" s="103" t="s">
        <v>3757</v>
      </c>
      <c r="E408" s="102" t="s">
        <v>3756</v>
      </c>
    </row>
    <row r="409" spans="1:5" x14ac:dyDescent="0.2">
      <c r="A409" s="98" t="str">
        <f t="shared" si="6"/>
        <v>福島県田村郡三春町</v>
      </c>
      <c r="B409" s="101" t="s">
        <v>3755</v>
      </c>
      <c r="C409" s="102" t="s">
        <v>3730</v>
      </c>
      <c r="D409" s="103" t="s">
        <v>3752</v>
      </c>
      <c r="E409" s="102" t="s">
        <v>3754</v>
      </c>
    </row>
    <row r="410" spans="1:5" x14ac:dyDescent="0.2">
      <c r="A410" s="98" t="str">
        <f t="shared" si="6"/>
        <v>福島県田村郡小野町</v>
      </c>
      <c r="B410" s="101" t="s">
        <v>3753</v>
      </c>
      <c r="C410" s="102" t="s">
        <v>3730</v>
      </c>
      <c r="D410" s="103" t="s">
        <v>3752</v>
      </c>
      <c r="E410" s="102" t="s">
        <v>3751</v>
      </c>
    </row>
    <row r="411" spans="1:5" x14ac:dyDescent="0.2">
      <c r="A411" s="98" t="str">
        <f t="shared" si="6"/>
        <v>福島県双葉郡広野町</v>
      </c>
      <c r="B411" s="101" t="s">
        <v>3750</v>
      </c>
      <c r="C411" s="102" t="s">
        <v>3730</v>
      </c>
      <c r="D411" s="103" t="s">
        <v>3735</v>
      </c>
      <c r="E411" s="102" t="s">
        <v>3749</v>
      </c>
    </row>
    <row r="412" spans="1:5" x14ac:dyDescent="0.2">
      <c r="A412" s="98" t="str">
        <f t="shared" si="6"/>
        <v>福島県双葉郡楢葉町</v>
      </c>
      <c r="B412" s="101" t="s">
        <v>3748</v>
      </c>
      <c r="C412" s="102" t="s">
        <v>3730</v>
      </c>
      <c r="D412" s="103" t="s">
        <v>3735</v>
      </c>
      <c r="E412" s="102" t="s">
        <v>3747</v>
      </c>
    </row>
    <row r="413" spans="1:5" x14ac:dyDescent="0.2">
      <c r="A413" s="98" t="str">
        <f t="shared" si="6"/>
        <v>福島県双葉郡富岡町</v>
      </c>
      <c r="B413" s="101" t="s">
        <v>3746</v>
      </c>
      <c r="C413" s="102" t="s">
        <v>3730</v>
      </c>
      <c r="D413" s="103" t="s">
        <v>3735</v>
      </c>
      <c r="E413" s="102" t="s">
        <v>3745</v>
      </c>
    </row>
    <row r="414" spans="1:5" x14ac:dyDescent="0.2">
      <c r="A414" s="98" t="str">
        <f t="shared" si="6"/>
        <v>福島県双葉郡川内村</v>
      </c>
      <c r="B414" s="101" t="s">
        <v>3744</v>
      </c>
      <c r="C414" s="102" t="s">
        <v>3730</v>
      </c>
      <c r="D414" s="103" t="s">
        <v>3735</v>
      </c>
      <c r="E414" s="102" t="s">
        <v>3743</v>
      </c>
    </row>
    <row r="415" spans="1:5" x14ac:dyDescent="0.2">
      <c r="A415" s="98" t="str">
        <f t="shared" si="6"/>
        <v>福島県双葉郡大熊町</v>
      </c>
      <c r="B415" s="101" t="s">
        <v>3742</v>
      </c>
      <c r="C415" s="102" t="s">
        <v>3730</v>
      </c>
      <c r="D415" s="103" t="s">
        <v>3735</v>
      </c>
      <c r="E415" s="102" t="s">
        <v>3741</v>
      </c>
    </row>
    <row r="416" spans="1:5" x14ac:dyDescent="0.2">
      <c r="A416" s="98" t="str">
        <f t="shared" si="6"/>
        <v>福島県双葉郡双葉町</v>
      </c>
      <c r="B416" s="101" t="s">
        <v>3740</v>
      </c>
      <c r="C416" s="102" t="s">
        <v>3730</v>
      </c>
      <c r="D416" s="103" t="s">
        <v>3735</v>
      </c>
      <c r="E416" s="102" t="s">
        <v>3739</v>
      </c>
    </row>
    <row r="417" spans="1:5" x14ac:dyDescent="0.2">
      <c r="A417" s="98" t="str">
        <f t="shared" si="6"/>
        <v>福島県双葉郡浪江町</v>
      </c>
      <c r="B417" s="101" t="s">
        <v>3738</v>
      </c>
      <c r="C417" s="102" t="s">
        <v>3730</v>
      </c>
      <c r="D417" s="103" t="s">
        <v>3735</v>
      </c>
      <c r="E417" s="102" t="s">
        <v>3737</v>
      </c>
    </row>
    <row r="418" spans="1:5" x14ac:dyDescent="0.2">
      <c r="A418" s="98" t="str">
        <f t="shared" si="6"/>
        <v>福島県双葉郡葛尾村</v>
      </c>
      <c r="B418" s="101" t="s">
        <v>3736</v>
      </c>
      <c r="C418" s="102" t="s">
        <v>3730</v>
      </c>
      <c r="D418" s="103" t="s">
        <v>3735</v>
      </c>
      <c r="E418" s="102" t="s">
        <v>3734</v>
      </c>
    </row>
    <row r="419" spans="1:5" x14ac:dyDescent="0.2">
      <c r="A419" s="98" t="str">
        <f t="shared" si="6"/>
        <v>福島県相馬郡新地町</v>
      </c>
      <c r="B419" s="101" t="s">
        <v>3733</v>
      </c>
      <c r="C419" s="102" t="s">
        <v>3730</v>
      </c>
      <c r="D419" s="103" t="s">
        <v>3729</v>
      </c>
      <c r="E419" s="102" t="s">
        <v>3732</v>
      </c>
    </row>
    <row r="420" spans="1:5" x14ac:dyDescent="0.2">
      <c r="A420" s="98" t="str">
        <f t="shared" si="6"/>
        <v>福島県相馬郡飯舘村</v>
      </c>
      <c r="B420" s="101" t="s">
        <v>3731</v>
      </c>
      <c r="C420" s="102" t="s">
        <v>3730</v>
      </c>
      <c r="D420" s="103" t="s">
        <v>3729</v>
      </c>
      <c r="E420" s="102" t="s">
        <v>3728</v>
      </c>
    </row>
    <row r="421" spans="1:5" x14ac:dyDescent="0.2">
      <c r="A421" s="98" t="str">
        <f t="shared" si="6"/>
        <v>茨城県水戸市</v>
      </c>
      <c r="B421" s="101" t="s">
        <v>3727</v>
      </c>
      <c r="C421" s="102" t="s">
        <v>3634</v>
      </c>
      <c r="D421" s="103" t="s">
        <v>3726</v>
      </c>
      <c r="E421" s="102"/>
    </row>
    <row r="422" spans="1:5" x14ac:dyDescent="0.2">
      <c r="A422" s="98" t="str">
        <f t="shared" si="6"/>
        <v>茨城県日立市</v>
      </c>
      <c r="B422" s="101" t="s">
        <v>3725</v>
      </c>
      <c r="C422" s="102" t="s">
        <v>3634</v>
      </c>
      <c r="D422" s="103" t="s">
        <v>3724</v>
      </c>
      <c r="E422" s="102"/>
    </row>
    <row r="423" spans="1:5" x14ac:dyDescent="0.2">
      <c r="A423" s="98" t="str">
        <f t="shared" si="6"/>
        <v>茨城県土浦市</v>
      </c>
      <c r="B423" s="101" t="s">
        <v>3723</v>
      </c>
      <c r="C423" s="102" t="s">
        <v>3634</v>
      </c>
      <c r="D423" s="103" t="s">
        <v>3722</v>
      </c>
      <c r="E423" s="102"/>
    </row>
    <row r="424" spans="1:5" x14ac:dyDescent="0.2">
      <c r="A424" s="98" t="str">
        <f t="shared" si="6"/>
        <v>茨城県古河市</v>
      </c>
      <c r="B424" s="101" t="s">
        <v>3721</v>
      </c>
      <c r="C424" s="102" t="s">
        <v>3634</v>
      </c>
      <c r="D424" s="103" t="s">
        <v>3720</v>
      </c>
      <c r="E424" s="102"/>
    </row>
    <row r="425" spans="1:5" x14ac:dyDescent="0.2">
      <c r="A425" s="98" t="str">
        <f t="shared" si="6"/>
        <v>茨城県石岡市</v>
      </c>
      <c r="B425" s="101" t="s">
        <v>3719</v>
      </c>
      <c r="C425" s="102" t="s">
        <v>3634</v>
      </c>
      <c r="D425" s="103" t="s">
        <v>3718</v>
      </c>
      <c r="E425" s="102"/>
    </row>
    <row r="426" spans="1:5" x14ac:dyDescent="0.2">
      <c r="A426" s="98" t="str">
        <f t="shared" si="6"/>
        <v>茨城県結城市</v>
      </c>
      <c r="B426" s="101" t="s">
        <v>3717</v>
      </c>
      <c r="C426" s="102" t="s">
        <v>3634</v>
      </c>
      <c r="D426" s="103" t="s">
        <v>3716</v>
      </c>
      <c r="E426" s="102"/>
    </row>
    <row r="427" spans="1:5" x14ac:dyDescent="0.2">
      <c r="A427" s="98" t="str">
        <f t="shared" si="6"/>
        <v>茨城県龍ケ崎市</v>
      </c>
      <c r="B427" s="101" t="s">
        <v>3715</v>
      </c>
      <c r="C427" s="102" t="s">
        <v>3634</v>
      </c>
      <c r="D427" s="103" t="s">
        <v>3714</v>
      </c>
      <c r="E427" s="102"/>
    </row>
    <row r="428" spans="1:5" x14ac:dyDescent="0.2">
      <c r="A428" s="98" t="str">
        <f t="shared" si="6"/>
        <v>茨城県下妻市</v>
      </c>
      <c r="B428" s="101" t="s">
        <v>3713</v>
      </c>
      <c r="C428" s="102" t="s">
        <v>3634</v>
      </c>
      <c r="D428" s="103" t="s">
        <v>3712</v>
      </c>
      <c r="E428" s="102"/>
    </row>
    <row r="429" spans="1:5" x14ac:dyDescent="0.2">
      <c r="A429" s="98" t="str">
        <f t="shared" si="6"/>
        <v>茨城県常総市</v>
      </c>
      <c r="B429" s="101" t="s">
        <v>3711</v>
      </c>
      <c r="C429" s="102" t="s">
        <v>3634</v>
      </c>
      <c r="D429" s="103" t="s">
        <v>3710</v>
      </c>
      <c r="E429" s="102"/>
    </row>
    <row r="430" spans="1:5" x14ac:dyDescent="0.2">
      <c r="A430" s="98" t="str">
        <f t="shared" si="6"/>
        <v>茨城県常陸太田市</v>
      </c>
      <c r="B430" s="101" t="s">
        <v>3709</v>
      </c>
      <c r="C430" s="102" t="s">
        <v>3634</v>
      </c>
      <c r="D430" s="103" t="s">
        <v>3708</v>
      </c>
      <c r="E430" s="102"/>
    </row>
    <row r="431" spans="1:5" x14ac:dyDescent="0.2">
      <c r="A431" s="98" t="str">
        <f t="shared" si="6"/>
        <v>茨城県高萩市</v>
      </c>
      <c r="B431" s="101" t="s">
        <v>3707</v>
      </c>
      <c r="C431" s="102" t="s">
        <v>3634</v>
      </c>
      <c r="D431" s="103" t="s">
        <v>3706</v>
      </c>
      <c r="E431" s="102"/>
    </row>
    <row r="432" spans="1:5" x14ac:dyDescent="0.2">
      <c r="A432" s="98" t="str">
        <f t="shared" si="6"/>
        <v>茨城県北茨城市</v>
      </c>
      <c r="B432" s="101" t="s">
        <v>3705</v>
      </c>
      <c r="C432" s="102" t="s">
        <v>3634</v>
      </c>
      <c r="D432" s="103" t="s">
        <v>3704</v>
      </c>
      <c r="E432" s="102"/>
    </row>
    <row r="433" spans="1:5" x14ac:dyDescent="0.2">
      <c r="A433" s="98" t="str">
        <f t="shared" si="6"/>
        <v>茨城県笠間市</v>
      </c>
      <c r="B433" s="101" t="s">
        <v>3703</v>
      </c>
      <c r="C433" s="102" t="s">
        <v>3634</v>
      </c>
      <c r="D433" s="103" t="s">
        <v>3702</v>
      </c>
      <c r="E433" s="102"/>
    </row>
    <row r="434" spans="1:5" x14ac:dyDescent="0.2">
      <c r="A434" s="98" t="str">
        <f t="shared" si="6"/>
        <v>茨城県取手市</v>
      </c>
      <c r="B434" s="101" t="s">
        <v>3701</v>
      </c>
      <c r="C434" s="102" t="s">
        <v>3634</v>
      </c>
      <c r="D434" s="103" t="s">
        <v>3700</v>
      </c>
      <c r="E434" s="102"/>
    </row>
    <row r="435" spans="1:5" x14ac:dyDescent="0.2">
      <c r="A435" s="98" t="str">
        <f t="shared" si="6"/>
        <v>茨城県牛久市</v>
      </c>
      <c r="B435" s="101" t="s">
        <v>3699</v>
      </c>
      <c r="C435" s="102" t="s">
        <v>3634</v>
      </c>
      <c r="D435" s="103" t="s">
        <v>3698</v>
      </c>
      <c r="E435" s="102"/>
    </row>
    <row r="436" spans="1:5" x14ac:dyDescent="0.2">
      <c r="A436" s="98" t="str">
        <f t="shared" si="6"/>
        <v>茨城県つくば市</v>
      </c>
      <c r="B436" s="101" t="s">
        <v>3697</v>
      </c>
      <c r="C436" s="102" t="s">
        <v>3634</v>
      </c>
      <c r="D436" s="103" t="s">
        <v>3696</v>
      </c>
      <c r="E436" s="102"/>
    </row>
    <row r="437" spans="1:5" x14ac:dyDescent="0.2">
      <c r="A437" s="98" t="str">
        <f t="shared" si="6"/>
        <v>茨城県ひたちなか市</v>
      </c>
      <c r="B437" s="101" t="s">
        <v>3695</v>
      </c>
      <c r="C437" s="102" t="s">
        <v>3634</v>
      </c>
      <c r="D437" s="103" t="s">
        <v>3694</v>
      </c>
      <c r="E437" s="102"/>
    </row>
    <row r="438" spans="1:5" x14ac:dyDescent="0.2">
      <c r="A438" s="98" t="str">
        <f t="shared" si="6"/>
        <v>茨城県鹿嶋市</v>
      </c>
      <c r="B438" s="101" t="s">
        <v>3693</v>
      </c>
      <c r="C438" s="102" t="s">
        <v>3634</v>
      </c>
      <c r="D438" s="103" t="s">
        <v>3692</v>
      </c>
      <c r="E438" s="102"/>
    </row>
    <row r="439" spans="1:5" x14ac:dyDescent="0.2">
      <c r="A439" s="98" t="str">
        <f t="shared" si="6"/>
        <v>茨城県潮来市</v>
      </c>
      <c r="B439" s="101" t="s">
        <v>3691</v>
      </c>
      <c r="C439" s="102" t="s">
        <v>3634</v>
      </c>
      <c r="D439" s="103" t="s">
        <v>3690</v>
      </c>
      <c r="E439" s="102"/>
    </row>
    <row r="440" spans="1:5" x14ac:dyDescent="0.2">
      <c r="A440" s="98" t="str">
        <f t="shared" si="6"/>
        <v>茨城県守谷市</v>
      </c>
      <c r="B440" s="101" t="s">
        <v>3689</v>
      </c>
      <c r="C440" s="102" t="s">
        <v>3634</v>
      </c>
      <c r="D440" s="103" t="s">
        <v>3688</v>
      </c>
      <c r="E440" s="102"/>
    </row>
    <row r="441" spans="1:5" x14ac:dyDescent="0.2">
      <c r="A441" s="98" t="str">
        <f t="shared" si="6"/>
        <v>茨城県常陸大宮市</v>
      </c>
      <c r="B441" s="101" t="s">
        <v>3687</v>
      </c>
      <c r="C441" s="102" t="s">
        <v>3634</v>
      </c>
      <c r="D441" s="103" t="s">
        <v>3686</v>
      </c>
      <c r="E441" s="102"/>
    </row>
    <row r="442" spans="1:5" x14ac:dyDescent="0.2">
      <c r="A442" s="98" t="str">
        <f t="shared" si="6"/>
        <v>茨城県那珂市</v>
      </c>
      <c r="B442" s="101" t="s">
        <v>3685</v>
      </c>
      <c r="C442" s="102" t="s">
        <v>3634</v>
      </c>
      <c r="D442" s="103" t="s">
        <v>3684</v>
      </c>
      <c r="E442" s="102"/>
    </row>
    <row r="443" spans="1:5" x14ac:dyDescent="0.2">
      <c r="A443" s="98" t="str">
        <f t="shared" si="6"/>
        <v>茨城県筑西市</v>
      </c>
      <c r="B443" s="101" t="s">
        <v>3683</v>
      </c>
      <c r="C443" s="102" t="s">
        <v>3634</v>
      </c>
      <c r="D443" s="103" t="s">
        <v>3682</v>
      </c>
      <c r="E443" s="102"/>
    </row>
    <row r="444" spans="1:5" x14ac:dyDescent="0.2">
      <c r="A444" s="98" t="str">
        <f t="shared" si="6"/>
        <v>茨城県坂東市</v>
      </c>
      <c r="B444" s="101" t="s">
        <v>3681</v>
      </c>
      <c r="C444" s="102" t="s">
        <v>3634</v>
      </c>
      <c r="D444" s="103" t="s">
        <v>3680</v>
      </c>
      <c r="E444" s="102"/>
    </row>
    <row r="445" spans="1:5" x14ac:dyDescent="0.2">
      <c r="A445" s="98" t="str">
        <f t="shared" si="6"/>
        <v>茨城県稲敷市</v>
      </c>
      <c r="B445" s="101" t="s">
        <v>3679</v>
      </c>
      <c r="C445" s="102" t="s">
        <v>3634</v>
      </c>
      <c r="D445" s="103" t="s">
        <v>3678</v>
      </c>
      <c r="E445" s="102"/>
    </row>
    <row r="446" spans="1:5" x14ac:dyDescent="0.2">
      <c r="A446" s="98" t="str">
        <f t="shared" si="6"/>
        <v>茨城県かすみがうら市</v>
      </c>
      <c r="B446" s="101" t="s">
        <v>3677</v>
      </c>
      <c r="C446" s="102" t="s">
        <v>3634</v>
      </c>
      <c r="D446" s="103" t="s">
        <v>3676</v>
      </c>
      <c r="E446" s="102"/>
    </row>
    <row r="447" spans="1:5" x14ac:dyDescent="0.2">
      <c r="A447" s="98" t="str">
        <f t="shared" si="6"/>
        <v>茨城県桜川市</v>
      </c>
      <c r="B447" s="101" t="s">
        <v>3675</v>
      </c>
      <c r="C447" s="102" t="s">
        <v>3634</v>
      </c>
      <c r="D447" s="103" t="s">
        <v>3674</v>
      </c>
      <c r="E447" s="102"/>
    </row>
    <row r="448" spans="1:5" x14ac:dyDescent="0.2">
      <c r="A448" s="98" t="str">
        <f t="shared" si="6"/>
        <v>茨城県神栖市</v>
      </c>
      <c r="B448" s="101" t="s">
        <v>3673</v>
      </c>
      <c r="C448" s="102" t="s">
        <v>3634</v>
      </c>
      <c r="D448" s="103" t="s">
        <v>3672</v>
      </c>
      <c r="E448" s="102"/>
    </row>
    <row r="449" spans="1:5" x14ac:dyDescent="0.2">
      <c r="A449" s="98" t="str">
        <f t="shared" si="6"/>
        <v>茨城県行方市</v>
      </c>
      <c r="B449" s="101" t="s">
        <v>3671</v>
      </c>
      <c r="C449" s="102" t="s">
        <v>3634</v>
      </c>
      <c r="D449" s="103" t="s">
        <v>3670</v>
      </c>
      <c r="E449" s="102"/>
    </row>
    <row r="450" spans="1:5" x14ac:dyDescent="0.2">
      <c r="A450" s="98" t="str">
        <f t="shared" ref="A450:A513" si="7">C450&amp;D450&amp;E450</f>
        <v>茨城県鉾田市</v>
      </c>
      <c r="B450" s="101" t="s">
        <v>3669</v>
      </c>
      <c r="C450" s="102" t="s">
        <v>3634</v>
      </c>
      <c r="D450" s="103" t="s">
        <v>3668</v>
      </c>
      <c r="E450" s="102"/>
    </row>
    <row r="451" spans="1:5" x14ac:dyDescent="0.2">
      <c r="A451" s="98" t="str">
        <f t="shared" si="7"/>
        <v>茨城県つくばみらい市</v>
      </c>
      <c r="B451" s="101" t="s">
        <v>3667</v>
      </c>
      <c r="C451" s="102" t="s">
        <v>3634</v>
      </c>
      <c r="D451" s="103" t="s">
        <v>3666</v>
      </c>
      <c r="E451" s="102"/>
    </row>
    <row r="452" spans="1:5" x14ac:dyDescent="0.2">
      <c r="A452" s="98" t="str">
        <f t="shared" si="7"/>
        <v>茨城県小美玉市</v>
      </c>
      <c r="B452" s="101" t="s">
        <v>3665</v>
      </c>
      <c r="C452" s="102" t="s">
        <v>3634</v>
      </c>
      <c r="D452" s="103" t="s">
        <v>3664</v>
      </c>
      <c r="E452" s="102"/>
    </row>
    <row r="453" spans="1:5" x14ac:dyDescent="0.2">
      <c r="A453" s="98" t="str">
        <f t="shared" si="7"/>
        <v>茨城県東茨城郡茨城町</v>
      </c>
      <c r="B453" s="101" t="s">
        <v>3663</v>
      </c>
      <c r="C453" s="102" t="s">
        <v>3634</v>
      </c>
      <c r="D453" s="103" t="s">
        <v>3658</v>
      </c>
      <c r="E453" s="102" t="s">
        <v>3662</v>
      </c>
    </row>
    <row r="454" spans="1:5" x14ac:dyDescent="0.2">
      <c r="A454" s="98" t="str">
        <f t="shared" si="7"/>
        <v>茨城県東茨城郡大洗町</v>
      </c>
      <c r="B454" s="101" t="s">
        <v>3661</v>
      </c>
      <c r="C454" s="102" t="s">
        <v>3634</v>
      </c>
      <c r="D454" s="103" t="s">
        <v>3658</v>
      </c>
      <c r="E454" s="102" t="s">
        <v>3660</v>
      </c>
    </row>
    <row r="455" spans="1:5" x14ac:dyDescent="0.2">
      <c r="A455" s="98" t="str">
        <f t="shared" si="7"/>
        <v>茨城県東茨城郡城里町</v>
      </c>
      <c r="B455" s="101" t="s">
        <v>3659</v>
      </c>
      <c r="C455" s="102" t="s">
        <v>3634</v>
      </c>
      <c r="D455" s="103" t="s">
        <v>3658</v>
      </c>
      <c r="E455" s="102" t="s">
        <v>3657</v>
      </c>
    </row>
    <row r="456" spans="1:5" x14ac:dyDescent="0.2">
      <c r="A456" s="98" t="str">
        <f t="shared" si="7"/>
        <v>茨城県那珂郡東海村</v>
      </c>
      <c r="B456" s="101" t="s">
        <v>3656</v>
      </c>
      <c r="C456" s="102" t="s">
        <v>3634</v>
      </c>
      <c r="D456" s="103" t="s">
        <v>3655</v>
      </c>
      <c r="E456" s="102" t="s">
        <v>3654</v>
      </c>
    </row>
    <row r="457" spans="1:5" x14ac:dyDescent="0.2">
      <c r="A457" s="98" t="str">
        <f t="shared" si="7"/>
        <v>茨城県久慈郡大子町</v>
      </c>
      <c r="B457" s="101" t="s">
        <v>3653</v>
      </c>
      <c r="C457" s="102" t="s">
        <v>3634</v>
      </c>
      <c r="D457" s="103" t="s">
        <v>3652</v>
      </c>
      <c r="E457" s="102" t="s">
        <v>3651</v>
      </c>
    </row>
    <row r="458" spans="1:5" x14ac:dyDescent="0.2">
      <c r="A458" s="98" t="str">
        <f t="shared" si="7"/>
        <v>茨城県稲敷郡美浦村</v>
      </c>
      <c r="B458" s="101" t="s">
        <v>3650</v>
      </c>
      <c r="C458" s="102" t="s">
        <v>3634</v>
      </c>
      <c r="D458" s="103" t="s">
        <v>3645</v>
      </c>
      <c r="E458" s="102" t="s">
        <v>3649</v>
      </c>
    </row>
    <row r="459" spans="1:5" x14ac:dyDescent="0.2">
      <c r="A459" s="98" t="str">
        <f t="shared" si="7"/>
        <v>茨城県稲敷郡阿見町</v>
      </c>
      <c r="B459" s="101" t="s">
        <v>3648</v>
      </c>
      <c r="C459" s="102" t="s">
        <v>3634</v>
      </c>
      <c r="D459" s="103" t="s">
        <v>3645</v>
      </c>
      <c r="E459" s="102" t="s">
        <v>3647</v>
      </c>
    </row>
    <row r="460" spans="1:5" x14ac:dyDescent="0.2">
      <c r="A460" s="98" t="str">
        <f t="shared" si="7"/>
        <v>茨城県稲敷郡河内町</v>
      </c>
      <c r="B460" s="101" t="s">
        <v>3646</v>
      </c>
      <c r="C460" s="102" t="s">
        <v>3634</v>
      </c>
      <c r="D460" s="103" t="s">
        <v>3645</v>
      </c>
      <c r="E460" s="102" t="s">
        <v>3644</v>
      </c>
    </row>
    <row r="461" spans="1:5" x14ac:dyDescent="0.2">
      <c r="A461" s="98" t="str">
        <f t="shared" si="7"/>
        <v>茨城県結城郡八千代町</v>
      </c>
      <c r="B461" s="101" t="s">
        <v>3643</v>
      </c>
      <c r="C461" s="102" t="s">
        <v>3634</v>
      </c>
      <c r="D461" s="103" t="s">
        <v>3642</v>
      </c>
      <c r="E461" s="102" t="s">
        <v>3641</v>
      </c>
    </row>
    <row r="462" spans="1:5" x14ac:dyDescent="0.2">
      <c r="A462" s="98" t="str">
        <f t="shared" si="7"/>
        <v>茨城県猿島郡五霞町</v>
      </c>
      <c r="B462" s="101" t="s">
        <v>3640</v>
      </c>
      <c r="C462" s="102" t="s">
        <v>3634</v>
      </c>
      <c r="D462" s="103" t="s">
        <v>3637</v>
      </c>
      <c r="E462" s="102" t="s">
        <v>3639</v>
      </c>
    </row>
    <row r="463" spans="1:5" x14ac:dyDescent="0.2">
      <c r="A463" s="98" t="str">
        <f t="shared" si="7"/>
        <v>茨城県猿島郡境町</v>
      </c>
      <c r="B463" s="101" t="s">
        <v>3638</v>
      </c>
      <c r="C463" s="102" t="s">
        <v>3634</v>
      </c>
      <c r="D463" s="103" t="s">
        <v>3637</v>
      </c>
      <c r="E463" s="102" t="s">
        <v>3636</v>
      </c>
    </row>
    <row r="464" spans="1:5" x14ac:dyDescent="0.2">
      <c r="A464" s="98" t="str">
        <f t="shared" si="7"/>
        <v>茨城県北相馬郡利根町</v>
      </c>
      <c r="B464" s="101" t="s">
        <v>3635</v>
      </c>
      <c r="C464" s="102" t="s">
        <v>3634</v>
      </c>
      <c r="D464" s="103" t="s">
        <v>3633</v>
      </c>
      <c r="E464" s="102" t="s">
        <v>3632</v>
      </c>
    </row>
    <row r="465" spans="1:5" x14ac:dyDescent="0.2">
      <c r="A465" s="98" t="str">
        <f t="shared" si="7"/>
        <v>栃木県宇都宮市</v>
      </c>
      <c r="B465" s="101" t="s">
        <v>3631</v>
      </c>
      <c r="C465" s="102" t="s">
        <v>3578</v>
      </c>
      <c r="D465" s="103" t="s">
        <v>3630</v>
      </c>
      <c r="E465" s="102"/>
    </row>
    <row r="466" spans="1:5" x14ac:dyDescent="0.2">
      <c r="A466" s="98" t="str">
        <f t="shared" si="7"/>
        <v>栃木県足利市</v>
      </c>
      <c r="B466" s="101" t="s">
        <v>3629</v>
      </c>
      <c r="C466" s="102" t="s">
        <v>3578</v>
      </c>
      <c r="D466" s="103" t="s">
        <v>3628</v>
      </c>
      <c r="E466" s="102"/>
    </row>
    <row r="467" spans="1:5" x14ac:dyDescent="0.2">
      <c r="A467" s="98" t="str">
        <f t="shared" si="7"/>
        <v>栃木県栃木市</v>
      </c>
      <c r="B467" s="101" t="s">
        <v>3627</v>
      </c>
      <c r="C467" s="102" t="s">
        <v>3578</v>
      </c>
      <c r="D467" s="103" t="s">
        <v>3626</v>
      </c>
      <c r="E467" s="102"/>
    </row>
    <row r="468" spans="1:5" x14ac:dyDescent="0.2">
      <c r="A468" s="98" t="str">
        <f t="shared" si="7"/>
        <v>栃木県佐野市</v>
      </c>
      <c r="B468" s="101" t="s">
        <v>3625</v>
      </c>
      <c r="C468" s="102" t="s">
        <v>3578</v>
      </c>
      <c r="D468" s="103" t="s">
        <v>3624</v>
      </c>
      <c r="E468" s="102"/>
    </row>
    <row r="469" spans="1:5" x14ac:dyDescent="0.2">
      <c r="A469" s="98" t="str">
        <f t="shared" si="7"/>
        <v>栃木県鹿沼市</v>
      </c>
      <c r="B469" s="101" t="s">
        <v>3623</v>
      </c>
      <c r="C469" s="102" t="s">
        <v>3578</v>
      </c>
      <c r="D469" s="103" t="s">
        <v>3622</v>
      </c>
      <c r="E469" s="102"/>
    </row>
    <row r="470" spans="1:5" x14ac:dyDescent="0.2">
      <c r="A470" s="98" t="str">
        <f t="shared" si="7"/>
        <v>栃木県日光市</v>
      </c>
      <c r="B470" s="101" t="s">
        <v>3621</v>
      </c>
      <c r="C470" s="102" t="s">
        <v>3578</v>
      </c>
      <c r="D470" s="103" t="s">
        <v>3620</v>
      </c>
      <c r="E470" s="102"/>
    </row>
    <row r="471" spans="1:5" x14ac:dyDescent="0.2">
      <c r="A471" s="98" t="str">
        <f t="shared" si="7"/>
        <v>栃木県小山市</v>
      </c>
      <c r="B471" s="101" t="s">
        <v>3619</v>
      </c>
      <c r="C471" s="102" t="s">
        <v>3578</v>
      </c>
      <c r="D471" s="103" t="s">
        <v>3618</v>
      </c>
      <c r="E471" s="102"/>
    </row>
    <row r="472" spans="1:5" x14ac:dyDescent="0.2">
      <c r="A472" s="98" t="str">
        <f t="shared" si="7"/>
        <v>栃木県真岡市</v>
      </c>
      <c r="B472" s="101" t="s">
        <v>3617</v>
      </c>
      <c r="C472" s="102" t="s">
        <v>3578</v>
      </c>
      <c r="D472" s="103" t="s">
        <v>3616</v>
      </c>
      <c r="E472" s="102"/>
    </row>
    <row r="473" spans="1:5" x14ac:dyDescent="0.2">
      <c r="A473" s="98" t="str">
        <f t="shared" si="7"/>
        <v>栃木県大田原市</v>
      </c>
      <c r="B473" s="101" t="s">
        <v>3615</v>
      </c>
      <c r="C473" s="102" t="s">
        <v>3578</v>
      </c>
      <c r="D473" s="103" t="s">
        <v>3614</v>
      </c>
      <c r="E473" s="102"/>
    </row>
    <row r="474" spans="1:5" x14ac:dyDescent="0.2">
      <c r="A474" s="98" t="str">
        <f t="shared" si="7"/>
        <v>栃木県矢板市</v>
      </c>
      <c r="B474" s="101" t="s">
        <v>3613</v>
      </c>
      <c r="C474" s="102" t="s">
        <v>3578</v>
      </c>
      <c r="D474" s="103" t="s">
        <v>3612</v>
      </c>
      <c r="E474" s="102"/>
    </row>
    <row r="475" spans="1:5" x14ac:dyDescent="0.2">
      <c r="A475" s="98" t="str">
        <f t="shared" si="7"/>
        <v>栃木県那須塩原市</v>
      </c>
      <c r="B475" s="101" t="s">
        <v>3611</v>
      </c>
      <c r="C475" s="102" t="s">
        <v>3578</v>
      </c>
      <c r="D475" s="103" t="s">
        <v>3610</v>
      </c>
      <c r="E475" s="102"/>
    </row>
    <row r="476" spans="1:5" x14ac:dyDescent="0.2">
      <c r="A476" s="98" t="str">
        <f t="shared" si="7"/>
        <v>栃木県さくら市</v>
      </c>
      <c r="B476" s="101" t="s">
        <v>3609</v>
      </c>
      <c r="C476" s="102" t="s">
        <v>3578</v>
      </c>
      <c r="D476" s="103" t="s">
        <v>3608</v>
      </c>
      <c r="E476" s="102"/>
    </row>
    <row r="477" spans="1:5" x14ac:dyDescent="0.2">
      <c r="A477" s="98" t="str">
        <f t="shared" si="7"/>
        <v>栃木県那須烏山市</v>
      </c>
      <c r="B477" s="101" t="s">
        <v>3607</v>
      </c>
      <c r="C477" s="102" t="s">
        <v>3578</v>
      </c>
      <c r="D477" s="103" t="s">
        <v>3606</v>
      </c>
      <c r="E477" s="102"/>
    </row>
    <row r="478" spans="1:5" x14ac:dyDescent="0.2">
      <c r="A478" s="98" t="str">
        <f t="shared" si="7"/>
        <v>栃木県下野市</v>
      </c>
      <c r="B478" s="101" t="s">
        <v>3605</v>
      </c>
      <c r="C478" s="102" t="s">
        <v>3578</v>
      </c>
      <c r="D478" s="103" t="s">
        <v>3604</v>
      </c>
      <c r="E478" s="102"/>
    </row>
    <row r="479" spans="1:5" x14ac:dyDescent="0.2">
      <c r="A479" s="98" t="str">
        <f t="shared" si="7"/>
        <v>栃木県河内郡上三川町</v>
      </c>
      <c r="B479" s="101" t="s">
        <v>3603</v>
      </c>
      <c r="C479" s="102" t="s">
        <v>3578</v>
      </c>
      <c r="D479" s="103" t="s">
        <v>3602</v>
      </c>
      <c r="E479" s="102" t="s">
        <v>3601</v>
      </c>
    </row>
    <row r="480" spans="1:5" x14ac:dyDescent="0.2">
      <c r="A480" s="98" t="str">
        <f t="shared" si="7"/>
        <v>栃木県芳賀郡益子町</v>
      </c>
      <c r="B480" s="101" t="s">
        <v>3600</v>
      </c>
      <c r="C480" s="102" t="s">
        <v>3578</v>
      </c>
      <c r="D480" s="103" t="s">
        <v>3593</v>
      </c>
      <c r="E480" s="102" t="s">
        <v>3599</v>
      </c>
    </row>
    <row r="481" spans="1:5" x14ac:dyDescent="0.2">
      <c r="A481" s="98" t="str">
        <f t="shared" si="7"/>
        <v>栃木県芳賀郡茂木町</v>
      </c>
      <c r="B481" s="101" t="s">
        <v>3598</v>
      </c>
      <c r="C481" s="102" t="s">
        <v>3578</v>
      </c>
      <c r="D481" s="103" t="s">
        <v>3593</v>
      </c>
      <c r="E481" s="102" t="s">
        <v>3597</v>
      </c>
    </row>
    <row r="482" spans="1:5" x14ac:dyDescent="0.2">
      <c r="A482" s="98" t="str">
        <f t="shared" si="7"/>
        <v>栃木県芳賀郡市貝町</v>
      </c>
      <c r="B482" s="101" t="s">
        <v>3596</v>
      </c>
      <c r="C482" s="102" t="s">
        <v>3578</v>
      </c>
      <c r="D482" s="103" t="s">
        <v>3593</v>
      </c>
      <c r="E482" s="102" t="s">
        <v>3595</v>
      </c>
    </row>
    <row r="483" spans="1:5" x14ac:dyDescent="0.2">
      <c r="A483" s="98" t="str">
        <f t="shared" si="7"/>
        <v>栃木県芳賀郡芳賀町</v>
      </c>
      <c r="B483" s="101" t="s">
        <v>3594</v>
      </c>
      <c r="C483" s="102" t="s">
        <v>3578</v>
      </c>
      <c r="D483" s="103" t="s">
        <v>3593</v>
      </c>
      <c r="E483" s="102" t="s">
        <v>3592</v>
      </c>
    </row>
    <row r="484" spans="1:5" x14ac:dyDescent="0.2">
      <c r="A484" s="98" t="str">
        <f t="shared" si="7"/>
        <v>栃木県下都賀郡壬生町</v>
      </c>
      <c r="B484" s="101" t="s">
        <v>3591</v>
      </c>
      <c r="C484" s="102" t="s">
        <v>3578</v>
      </c>
      <c r="D484" s="103" t="s">
        <v>3588</v>
      </c>
      <c r="E484" s="102" t="s">
        <v>3590</v>
      </c>
    </row>
    <row r="485" spans="1:5" x14ac:dyDescent="0.2">
      <c r="A485" s="98" t="str">
        <f t="shared" si="7"/>
        <v>栃木県下都賀郡野木町</v>
      </c>
      <c r="B485" s="101" t="s">
        <v>3589</v>
      </c>
      <c r="C485" s="102" t="s">
        <v>3578</v>
      </c>
      <c r="D485" s="103" t="s">
        <v>3588</v>
      </c>
      <c r="E485" s="102" t="s">
        <v>3587</v>
      </c>
    </row>
    <row r="486" spans="1:5" x14ac:dyDescent="0.2">
      <c r="A486" s="98" t="str">
        <f t="shared" si="7"/>
        <v>栃木県塩谷郡塩谷町</v>
      </c>
      <c r="B486" s="101" t="s">
        <v>3586</v>
      </c>
      <c r="C486" s="102" t="s">
        <v>3578</v>
      </c>
      <c r="D486" s="103" t="s">
        <v>3583</v>
      </c>
      <c r="E486" s="102" t="s">
        <v>3585</v>
      </c>
    </row>
    <row r="487" spans="1:5" x14ac:dyDescent="0.2">
      <c r="A487" s="98" t="str">
        <f t="shared" si="7"/>
        <v>栃木県塩谷郡高根沢町</v>
      </c>
      <c r="B487" s="101" t="s">
        <v>3584</v>
      </c>
      <c r="C487" s="102" t="s">
        <v>3578</v>
      </c>
      <c r="D487" s="103" t="s">
        <v>3583</v>
      </c>
      <c r="E487" s="102" t="s">
        <v>3582</v>
      </c>
    </row>
    <row r="488" spans="1:5" x14ac:dyDescent="0.2">
      <c r="A488" s="98" t="str">
        <f t="shared" si="7"/>
        <v>栃木県那須郡那須町</v>
      </c>
      <c r="B488" s="101" t="s">
        <v>3581</v>
      </c>
      <c r="C488" s="102" t="s">
        <v>3578</v>
      </c>
      <c r="D488" s="103" t="s">
        <v>3577</v>
      </c>
      <c r="E488" s="102" t="s">
        <v>3580</v>
      </c>
    </row>
    <row r="489" spans="1:5" x14ac:dyDescent="0.2">
      <c r="A489" s="98" t="str">
        <f t="shared" si="7"/>
        <v>栃木県那須郡那珂川町</v>
      </c>
      <c r="B489" s="101" t="s">
        <v>3579</v>
      </c>
      <c r="C489" s="102" t="s">
        <v>3578</v>
      </c>
      <c r="D489" s="103" t="s">
        <v>3577</v>
      </c>
      <c r="E489" s="102" t="s">
        <v>3576</v>
      </c>
    </row>
    <row r="490" spans="1:5" x14ac:dyDescent="0.2">
      <c r="A490" s="98" t="str">
        <f t="shared" si="7"/>
        <v>群馬県前橋市</v>
      </c>
      <c r="B490" s="101" t="s">
        <v>3575</v>
      </c>
      <c r="C490" s="102" t="s">
        <v>3503</v>
      </c>
      <c r="D490" s="103" t="s">
        <v>3574</v>
      </c>
      <c r="E490" s="102"/>
    </row>
    <row r="491" spans="1:5" x14ac:dyDescent="0.2">
      <c r="A491" s="98" t="str">
        <f t="shared" si="7"/>
        <v>群馬県高崎市</v>
      </c>
      <c r="B491" s="101" t="s">
        <v>3573</v>
      </c>
      <c r="C491" s="102" t="s">
        <v>3503</v>
      </c>
      <c r="D491" s="103" t="s">
        <v>3572</v>
      </c>
      <c r="E491" s="102"/>
    </row>
    <row r="492" spans="1:5" x14ac:dyDescent="0.2">
      <c r="A492" s="98" t="str">
        <f t="shared" si="7"/>
        <v>群馬県桐生市</v>
      </c>
      <c r="B492" s="101" t="s">
        <v>3571</v>
      </c>
      <c r="C492" s="102" t="s">
        <v>3503</v>
      </c>
      <c r="D492" s="103" t="s">
        <v>3570</v>
      </c>
      <c r="E492" s="102"/>
    </row>
    <row r="493" spans="1:5" x14ac:dyDescent="0.2">
      <c r="A493" s="98" t="str">
        <f t="shared" si="7"/>
        <v>群馬県伊勢崎市</v>
      </c>
      <c r="B493" s="101" t="s">
        <v>3569</v>
      </c>
      <c r="C493" s="102" t="s">
        <v>3503</v>
      </c>
      <c r="D493" s="103" t="s">
        <v>3568</v>
      </c>
      <c r="E493" s="102"/>
    </row>
    <row r="494" spans="1:5" x14ac:dyDescent="0.2">
      <c r="A494" s="98" t="str">
        <f t="shared" si="7"/>
        <v>群馬県太田市</v>
      </c>
      <c r="B494" s="101" t="s">
        <v>3567</v>
      </c>
      <c r="C494" s="102" t="s">
        <v>3503</v>
      </c>
      <c r="D494" s="103" t="s">
        <v>3566</v>
      </c>
      <c r="E494" s="102"/>
    </row>
    <row r="495" spans="1:5" x14ac:dyDescent="0.2">
      <c r="A495" s="98" t="str">
        <f t="shared" si="7"/>
        <v>群馬県沼田市</v>
      </c>
      <c r="B495" s="101" t="s">
        <v>3565</v>
      </c>
      <c r="C495" s="102" t="s">
        <v>3503</v>
      </c>
      <c r="D495" s="103" t="s">
        <v>3564</v>
      </c>
      <c r="E495" s="102"/>
    </row>
    <row r="496" spans="1:5" x14ac:dyDescent="0.2">
      <c r="A496" s="98" t="str">
        <f t="shared" si="7"/>
        <v>群馬県館林市</v>
      </c>
      <c r="B496" s="101" t="s">
        <v>3563</v>
      </c>
      <c r="C496" s="102" t="s">
        <v>3503</v>
      </c>
      <c r="D496" s="103" t="s">
        <v>3562</v>
      </c>
      <c r="E496" s="102"/>
    </row>
    <row r="497" spans="1:5" x14ac:dyDescent="0.2">
      <c r="A497" s="98" t="str">
        <f t="shared" si="7"/>
        <v>群馬県渋川市</v>
      </c>
      <c r="B497" s="101" t="s">
        <v>3561</v>
      </c>
      <c r="C497" s="102" t="s">
        <v>3503</v>
      </c>
      <c r="D497" s="103" t="s">
        <v>3560</v>
      </c>
      <c r="E497" s="102"/>
    </row>
    <row r="498" spans="1:5" x14ac:dyDescent="0.2">
      <c r="A498" s="98" t="str">
        <f t="shared" si="7"/>
        <v>群馬県藤岡市</v>
      </c>
      <c r="B498" s="101" t="s">
        <v>3559</v>
      </c>
      <c r="C498" s="102" t="s">
        <v>3503</v>
      </c>
      <c r="D498" s="103" t="s">
        <v>3558</v>
      </c>
      <c r="E498" s="102"/>
    </row>
    <row r="499" spans="1:5" x14ac:dyDescent="0.2">
      <c r="A499" s="98" t="str">
        <f t="shared" si="7"/>
        <v>群馬県富岡市</v>
      </c>
      <c r="B499" s="101" t="s">
        <v>3557</v>
      </c>
      <c r="C499" s="102" t="s">
        <v>3503</v>
      </c>
      <c r="D499" s="103" t="s">
        <v>3556</v>
      </c>
      <c r="E499" s="102"/>
    </row>
    <row r="500" spans="1:5" x14ac:dyDescent="0.2">
      <c r="A500" s="98" t="str">
        <f t="shared" si="7"/>
        <v>群馬県安中市</v>
      </c>
      <c r="B500" s="101" t="s">
        <v>3555</v>
      </c>
      <c r="C500" s="102" t="s">
        <v>3503</v>
      </c>
      <c r="D500" s="103" t="s">
        <v>3554</v>
      </c>
      <c r="E500" s="102"/>
    </row>
    <row r="501" spans="1:5" x14ac:dyDescent="0.2">
      <c r="A501" s="98" t="str">
        <f t="shared" si="7"/>
        <v>群馬県みどり市</v>
      </c>
      <c r="B501" s="101" t="s">
        <v>3553</v>
      </c>
      <c r="C501" s="102" t="s">
        <v>3503</v>
      </c>
      <c r="D501" s="103" t="s">
        <v>3552</v>
      </c>
      <c r="E501" s="102"/>
    </row>
    <row r="502" spans="1:5" x14ac:dyDescent="0.2">
      <c r="A502" s="98" t="str">
        <f t="shared" si="7"/>
        <v>群馬県北群馬郡榛東村</v>
      </c>
      <c r="B502" s="101" t="s">
        <v>3551</v>
      </c>
      <c r="C502" s="102" t="s">
        <v>3503</v>
      </c>
      <c r="D502" s="103" t="s">
        <v>3548</v>
      </c>
      <c r="E502" s="102" t="s">
        <v>3550</v>
      </c>
    </row>
    <row r="503" spans="1:5" x14ac:dyDescent="0.2">
      <c r="A503" s="98" t="str">
        <f t="shared" si="7"/>
        <v>群馬県北群馬郡吉岡町</v>
      </c>
      <c r="B503" s="101" t="s">
        <v>3549</v>
      </c>
      <c r="C503" s="102" t="s">
        <v>3503</v>
      </c>
      <c r="D503" s="103" t="s">
        <v>3548</v>
      </c>
      <c r="E503" s="102" t="s">
        <v>3547</v>
      </c>
    </row>
    <row r="504" spans="1:5" x14ac:dyDescent="0.2">
      <c r="A504" s="98" t="str">
        <f t="shared" si="7"/>
        <v>群馬県多野郡上野村</v>
      </c>
      <c r="B504" s="101" t="s">
        <v>3546</v>
      </c>
      <c r="C504" s="102" t="s">
        <v>3503</v>
      </c>
      <c r="D504" s="103" t="s">
        <v>3543</v>
      </c>
      <c r="E504" s="102" t="s">
        <v>3545</v>
      </c>
    </row>
    <row r="505" spans="1:5" x14ac:dyDescent="0.2">
      <c r="A505" s="98" t="str">
        <f t="shared" si="7"/>
        <v>群馬県多野郡神流町</v>
      </c>
      <c r="B505" s="101" t="s">
        <v>3544</v>
      </c>
      <c r="C505" s="102" t="s">
        <v>3503</v>
      </c>
      <c r="D505" s="103" t="s">
        <v>3543</v>
      </c>
      <c r="E505" s="102" t="s">
        <v>3542</v>
      </c>
    </row>
    <row r="506" spans="1:5" x14ac:dyDescent="0.2">
      <c r="A506" s="98" t="str">
        <f t="shared" si="7"/>
        <v>群馬県甘楽郡下仁田町</v>
      </c>
      <c r="B506" s="101" t="s">
        <v>3541</v>
      </c>
      <c r="C506" s="102" t="s">
        <v>3503</v>
      </c>
      <c r="D506" s="103" t="s">
        <v>3537</v>
      </c>
      <c r="E506" s="102" t="s">
        <v>3540</v>
      </c>
    </row>
    <row r="507" spans="1:5" x14ac:dyDescent="0.2">
      <c r="A507" s="98" t="str">
        <f t="shared" si="7"/>
        <v>群馬県甘楽郡南牧村</v>
      </c>
      <c r="B507" s="101" t="s">
        <v>3539</v>
      </c>
      <c r="C507" s="102" t="s">
        <v>3503</v>
      </c>
      <c r="D507" s="103" t="s">
        <v>3537</v>
      </c>
      <c r="E507" s="102" t="s">
        <v>2691</v>
      </c>
    </row>
    <row r="508" spans="1:5" x14ac:dyDescent="0.2">
      <c r="A508" s="98" t="str">
        <f t="shared" si="7"/>
        <v>群馬県甘楽郡甘楽町</v>
      </c>
      <c r="B508" s="101" t="s">
        <v>3538</v>
      </c>
      <c r="C508" s="102" t="s">
        <v>3503</v>
      </c>
      <c r="D508" s="103" t="s">
        <v>3537</v>
      </c>
      <c r="E508" s="102" t="s">
        <v>3536</v>
      </c>
    </row>
    <row r="509" spans="1:5" x14ac:dyDescent="0.2">
      <c r="A509" s="98" t="str">
        <f t="shared" si="7"/>
        <v>群馬県吾妻郡中之条町</v>
      </c>
      <c r="B509" s="101" t="s">
        <v>3535</v>
      </c>
      <c r="C509" s="102" t="s">
        <v>3503</v>
      </c>
      <c r="D509" s="103" t="s">
        <v>3525</v>
      </c>
      <c r="E509" s="102" t="s">
        <v>3534</v>
      </c>
    </row>
    <row r="510" spans="1:5" x14ac:dyDescent="0.2">
      <c r="A510" s="98" t="str">
        <f t="shared" si="7"/>
        <v>群馬県吾妻郡長野原町</v>
      </c>
      <c r="B510" s="101" t="s">
        <v>3533</v>
      </c>
      <c r="C510" s="102" t="s">
        <v>3503</v>
      </c>
      <c r="D510" s="103" t="s">
        <v>3525</v>
      </c>
      <c r="E510" s="102" t="s">
        <v>3532</v>
      </c>
    </row>
    <row r="511" spans="1:5" x14ac:dyDescent="0.2">
      <c r="A511" s="98" t="str">
        <f t="shared" si="7"/>
        <v>群馬県吾妻郡嬬恋村</v>
      </c>
      <c r="B511" s="101" t="s">
        <v>3531</v>
      </c>
      <c r="C511" s="102" t="s">
        <v>3503</v>
      </c>
      <c r="D511" s="103" t="s">
        <v>3525</v>
      </c>
      <c r="E511" s="102" t="s">
        <v>3530</v>
      </c>
    </row>
    <row r="512" spans="1:5" x14ac:dyDescent="0.2">
      <c r="A512" s="98" t="str">
        <f t="shared" si="7"/>
        <v>群馬県吾妻郡草津町</v>
      </c>
      <c r="B512" s="101" t="s">
        <v>3529</v>
      </c>
      <c r="C512" s="102" t="s">
        <v>3503</v>
      </c>
      <c r="D512" s="103" t="s">
        <v>3525</v>
      </c>
      <c r="E512" s="102" t="s">
        <v>3528</v>
      </c>
    </row>
    <row r="513" spans="1:5" x14ac:dyDescent="0.2">
      <c r="A513" s="98" t="str">
        <f t="shared" si="7"/>
        <v>群馬県吾妻郡高山村</v>
      </c>
      <c r="B513" s="101" t="s">
        <v>3527</v>
      </c>
      <c r="C513" s="102" t="s">
        <v>3503</v>
      </c>
      <c r="D513" s="103" t="s">
        <v>3525</v>
      </c>
      <c r="E513" s="102" t="s">
        <v>2586</v>
      </c>
    </row>
    <row r="514" spans="1:5" x14ac:dyDescent="0.2">
      <c r="A514" s="98" t="str">
        <f t="shared" ref="A514:A577" si="8">C514&amp;D514&amp;E514</f>
        <v>群馬県吾妻郡東吾妻町</v>
      </c>
      <c r="B514" s="101" t="s">
        <v>3526</v>
      </c>
      <c r="C514" s="102" t="s">
        <v>3503</v>
      </c>
      <c r="D514" s="103" t="s">
        <v>3525</v>
      </c>
      <c r="E514" s="102" t="s">
        <v>3524</v>
      </c>
    </row>
    <row r="515" spans="1:5" x14ac:dyDescent="0.2">
      <c r="A515" s="98" t="str">
        <f t="shared" si="8"/>
        <v>群馬県利根郡片品村</v>
      </c>
      <c r="B515" s="101" t="s">
        <v>3523</v>
      </c>
      <c r="C515" s="102" t="s">
        <v>3503</v>
      </c>
      <c r="D515" s="103" t="s">
        <v>3516</v>
      </c>
      <c r="E515" s="102" t="s">
        <v>3522</v>
      </c>
    </row>
    <row r="516" spans="1:5" x14ac:dyDescent="0.2">
      <c r="A516" s="98" t="str">
        <f t="shared" si="8"/>
        <v>群馬県利根郡川場村</v>
      </c>
      <c r="B516" s="101" t="s">
        <v>3521</v>
      </c>
      <c r="C516" s="102" t="s">
        <v>3503</v>
      </c>
      <c r="D516" s="103" t="s">
        <v>3516</v>
      </c>
      <c r="E516" s="102" t="s">
        <v>3520</v>
      </c>
    </row>
    <row r="517" spans="1:5" x14ac:dyDescent="0.2">
      <c r="A517" s="98" t="str">
        <f t="shared" si="8"/>
        <v>群馬県利根郡昭和村</v>
      </c>
      <c r="B517" s="101" t="s">
        <v>3519</v>
      </c>
      <c r="C517" s="102" t="s">
        <v>3503</v>
      </c>
      <c r="D517" s="103" t="s">
        <v>3516</v>
      </c>
      <c r="E517" s="102" t="s">
        <v>3518</v>
      </c>
    </row>
    <row r="518" spans="1:5" x14ac:dyDescent="0.2">
      <c r="A518" s="98" t="str">
        <f t="shared" si="8"/>
        <v>群馬県利根郡みなかみ町</v>
      </c>
      <c r="B518" s="101" t="s">
        <v>3517</v>
      </c>
      <c r="C518" s="102" t="s">
        <v>3503</v>
      </c>
      <c r="D518" s="103" t="s">
        <v>3516</v>
      </c>
      <c r="E518" s="102" t="s">
        <v>3515</v>
      </c>
    </row>
    <row r="519" spans="1:5" x14ac:dyDescent="0.2">
      <c r="A519" s="98" t="str">
        <f t="shared" si="8"/>
        <v>群馬県佐波郡玉村町</v>
      </c>
      <c r="B519" s="101" t="s">
        <v>3514</v>
      </c>
      <c r="C519" s="102" t="s">
        <v>3503</v>
      </c>
      <c r="D519" s="103" t="s">
        <v>3513</v>
      </c>
      <c r="E519" s="102" t="s">
        <v>3512</v>
      </c>
    </row>
    <row r="520" spans="1:5" x14ac:dyDescent="0.2">
      <c r="A520" s="98" t="str">
        <f t="shared" si="8"/>
        <v>群馬県邑楽郡板倉町</v>
      </c>
      <c r="B520" s="101" t="s">
        <v>3511</v>
      </c>
      <c r="C520" s="102" t="s">
        <v>3503</v>
      </c>
      <c r="D520" s="103" t="s">
        <v>3502</v>
      </c>
      <c r="E520" s="102" t="s">
        <v>3510</v>
      </c>
    </row>
    <row r="521" spans="1:5" x14ac:dyDescent="0.2">
      <c r="A521" s="98" t="str">
        <f t="shared" si="8"/>
        <v>群馬県邑楽郡明和町</v>
      </c>
      <c r="B521" s="101" t="s">
        <v>3509</v>
      </c>
      <c r="C521" s="102" t="s">
        <v>3503</v>
      </c>
      <c r="D521" s="103" t="s">
        <v>3502</v>
      </c>
      <c r="E521" s="102" t="s">
        <v>2202</v>
      </c>
    </row>
    <row r="522" spans="1:5" x14ac:dyDescent="0.2">
      <c r="A522" s="98" t="str">
        <f t="shared" si="8"/>
        <v>群馬県邑楽郡千代田町</v>
      </c>
      <c r="B522" s="101" t="s">
        <v>3508</v>
      </c>
      <c r="C522" s="102" t="s">
        <v>3503</v>
      </c>
      <c r="D522" s="103" t="s">
        <v>3502</v>
      </c>
      <c r="E522" s="102" t="s">
        <v>3507</v>
      </c>
    </row>
    <row r="523" spans="1:5" x14ac:dyDescent="0.2">
      <c r="A523" s="98" t="str">
        <f t="shared" si="8"/>
        <v>群馬県邑楽郡大泉町</v>
      </c>
      <c r="B523" s="101" t="s">
        <v>3506</v>
      </c>
      <c r="C523" s="102" t="s">
        <v>3503</v>
      </c>
      <c r="D523" s="103" t="s">
        <v>3502</v>
      </c>
      <c r="E523" s="102" t="s">
        <v>3505</v>
      </c>
    </row>
    <row r="524" spans="1:5" x14ac:dyDescent="0.2">
      <c r="A524" s="98" t="str">
        <f t="shared" si="8"/>
        <v>群馬県邑楽郡邑楽町</v>
      </c>
      <c r="B524" s="101" t="s">
        <v>3504</v>
      </c>
      <c r="C524" s="102" t="s">
        <v>3503</v>
      </c>
      <c r="D524" s="103" t="s">
        <v>3502</v>
      </c>
      <c r="E524" s="102" t="s">
        <v>3501</v>
      </c>
    </row>
    <row r="525" spans="1:5" x14ac:dyDescent="0.2">
      <c r="A525" s="98" t="str">
        <f t="shared" si="8"/>
        <v>埼玉県さいたま市西区</v>
      </c>
      <c r="B525" s="104" t="s">
        <v>3500</v>
      </c>
      <c r="C525" s="97" t="s">
        <v>3353</v>
      </c>
      <c r="D525" s="100" t="s">
        <v>3486</v>
      </c>
      <c r="E525" s="98" t="s">
        <v>931</v>
      </c>
    </row>
    <row r="526" spans="1:5" x14ac:dyDescent="0.2">
      <c r="A526" s="98" t="str">
        <f t="shared" si="8"/>
        <v>埼玉県さいたま市北区</v>
      </c>
      <c r="B526" s="104" t="s">
        <v>3499</v>
      </c>
      <c r="C526" s="97" t="s">
        <v>3353</v>
      </c>
      <c r="D526" s="100" t="s">
        <v>3486</v>
      </c>
      <c r="E526" s="98" t="s">
        <v>928</v>
      </c>
    </row>
    <row r="527" spans="1:5" x14ac:dyDescent="0.2">
      <c r="A527" s="98" t="str">
        <f t="shared" si="8"/>
        <v>埼玉県さいたま市大宮区</v>
      </c>
      <c r="B527" s="104" t="s">
        <v>3498</v>
      </c>
      <c r="C527" s="97" t="s">
        <v>3353</v>
      </c>
      <c r="D527" s="100" t="s">
        <v>3486</v>
      </c>
      <c r="E527" s="98" t="s">
        <v>3497</v>
      </c>
    </row>
    <row r="528" spans="1:5" x14ac:dyDescent="0.2">
      <c r="A528" s="98" t="str">
        <f t="shared" si="8"/>
        <v>埼玉県さいたま市見沼区</v>
      </c>
      <c r="B528" s="104" t="s">
        <v>3496</v>
      </c>
      <c r="C528" s="97" t="s">
        <v>3353</v>
      </c>
      <c r="D528" s="100" t="s">
        <v>3486</v>
      </c>
      <c r="E528" s="98" t="s">
        <v>3495</v>
      </c>
    </row>
    <row r="529" spans="1:5" x14ac:dyDescent="0.2">
      <c r="A529" s="98" t="str">
        <f t="shared" si="8"/>
        <v>埼玉県さいたま市中央区</v>
      </c>
      <c r="B529" s="104" t="s">
        <v>3494</v>
      </c>
      <c r="C529" s="97" t="s">
        <v>3353</v>
      </c>
      <c r="D529" s="100" t="s">
        <v>3486</v>
      </c>
      <c r="E529" s="98" t="s">
        <v>933</v>
      </c>
    </row>
    <row r="530" spans="1:5" x14ac:dyDescent="0.2">
      <c r="A530" s="98" t="str">
        <f t="shared" si="8"/>
        <v>埼玉県さいたま市桜区</v>
      </c>
      <c r="B530" s="104" t="s">
        <v>3493</v>
      </c>
      <c r="C530" s="97" t="s">
        <v>3353</v>
      </c>
      <c r="D530" s="100" t="s">
        <v>3486</v>
      </c>
      <c r="E530" s="98" t="s">
        <v>3492</v>
      </c>
    </row>
    <row r="531" spans="1:5" x14ac:dyDescent="0.2">
      <c r="A531" s="98" t="str">
        <f t="shared" si="8"/>
        <v>埼玉県さいたま市浦和区</v>
      </c>
      <c r="B531" s="104" t="s">
        <v>3491</v>
      </c>
      <c r="C531" s="97" t="s">
        <v>3353</v>
      </c>
      <c r="D531" s="100" t="s">
        <v>3486</v>
      </c>
      <c r="E531" s="98" t="s">
        <v>3490</v>
      </c>
    </row>
    <row r="532" spans="1:5" x14ac:dyDescent="0.2">
      <c r="A532" s="98" t="str">
        <f t="shared" si="8"/>
        <v>埼玉県さいたま市南区</v>
      </c>
      <c r="B532" s="104" t="s">
        <v>3489</v>
      </c>
      <c r="C532" s="97" t="s">
        <v>3353</v>
      </c>
      <c r="D532" s="100" t="s">
        <v>3486</v>
      </c>
      <c r="E532" s="98" t="s">
        <v>930</v>
      </c>
    </row>
    <row r="533" spans="1:5" x14ac:dyDescent="0.2">
      <c r="A533" s="98" t="str">
        <f t="shared" si="8"/>
        <v>埼玉県さいたま市緑区</v>
      </c>
      <c r="B533" s="104" t="s">
        <v>3488</v>
      </c>
      <c r="C533" s="97" t="s">
        <v>3353</v>
      </c>
      <c r="D533" s="100" t="s">
        <v>3486</v>
      </c>
      <c r="E533" s="98" t="s">
        <v>2363</v>
      </c>
    </row>
    <row r="534" spans="1:5" x14ac:dyDescent="0.2">
      <c r="A534" s="98" t="str">
        <f t="shared" si="8"/>
        <v>埼玉県さいたま市岩槻区</v>
      </c>
      <c r="B534" s="104" t="s">
        <v>3487</v>
      </c>
      <c r="C534" s="97" t="s">
        <v>3353</v>
      </c>
      <c r="D534" s="100" t="s">
        <v>3486</v>
      </c>
      <c r="E534" s="98" t="s">
        <v>3485</v>
      </c>
    </row>
    <row r="535" spans="1:5" x14ac:dyDescent="0.2">
      <c r="A535" s="98" t="str">
        <f t="shared" si="8"/>
        <v>埼玉県川越市</v>
      </c>
      <c r="B535" s="101" t="s">
        <v>3484</v>
      </c>
      <c r="C535" s="102" t="s">
        <v>3353</v>
      </c>
      <c r="D535" s="103" t="s">
        <v>3483</v>
      </c>
      <c r="E535" s="102"/>
    </row>
    <row r="536" spans="1:5" x14ac:dyDescent="0.2">
      <c r="A536" s="98" t="str">
        <f t="shared" si="8"/>
        <v>埼玉県熊谷市</v>
      </c>
      <c r="B536" s="101" t="s">
        <v>3482</v>
      </c>
      <c r="C536" s="102" t="s">
        <v>3353</v>
      </c>
      <c r="D536" s="103" t="s">
        <v>3481</v>
      </c>
      <c r="E536" s="102"/>
    </row>
    <row r="537" spans="1:5" x14ac:dyDescent="0.2">
      <c r="A537" s="98" t="str">
        <f t="shared" si="8"/>
        <v>埼玉県川口市</v>
      </c>
      <c r="B537" s="101" t="s">
        <v>3480</v>
      </c>
      <c r="C537" s="102" t="s">
        <v>3353</v>
      </c>
      <c r="D537" s="103" t="s">
        <v>3479</v>
      </c>
      <c r="E537" s="102"/>
    </row>
    <row r="538" spans="1:5" x14ac:dyDescent="0.2">
      <c r="A538" s="98" t="str">
        <f t="shared" si="8"/>
        <v>埼玉県行田市</v>
      </c>
      <c r="B538" s="101" t="s">
        <v>3478</v>
      </c>
      <c r="C538" s="102" t="s">
        <v>3353</v>
      </c>
      <c r="D538" s="103" t="s">
        <v>3477</v>
      </c>
      <c r="E538" s="102"/>
    </row>
    <row r="539" spans="1:5" x14ac:dyDescent="0.2">
      <c r="A539" s="98" t="str">
        <f t="shared" si="8"/>
        <v>埼玉県秩父市</v>
      </c>
      <c r="B539" s="101" t="s">
        <v>3476</v>
      </c>
      <c r="C539" s="102" t="s">
        <v>3353</v>
      </c>
      <c r="D539" s="103" t="s">
        <v>3475</v>
      </c>
      <c r="E539" s="102"/>
    </row>
    <row r="540" spans="1:5" x14ac:dyDescent="0.2">
      <c r="A540" s="98" t="str">
        <f t="shared" si="8"/>
        <v>埼玉県所沢市</v>
      </c>
      <c r="B540" s="101" t="s">
        <v>3474</v>
      </c>
      <c r="C540" s="102" t="s">
        <v>3353</v>
      </c>
      <c r="D540" s="103" t="s">
        <v>3473</v>
      </c>
      <c r="E540" s="102"/>
    </row>
    <row r="541" spans="1:5" x14ac:dyDescent="0.2">
      <c r="A541" s="98" t="str">
        <f t="shared" si="8"/>
        <v>埼玉県飯能市</v>
      </c>
      <c r="B541" s="101" t="s">
        <v>3472</v>
      </c>
      <c r="C541" s="102" t="s">
        <v>3353</v>
      </c>
      <c r="D541" s="103" t="s">
        <v>3471</v>
      </c>
      <c r="E541" s="102"/>
    </row>
    <row r="542" spans="1:5" x14ac:dyDescent="0.2">
      <c r="A542" s="98" t="str">
        <f t="shared" si="8"/>
        <v>埼玉県加須市</v>
      </c>
      <c r="B542" s="101" t="s">
        <v>3470</v>
      </c>
      <c r="C542" s="102" t="s">
        <v>3353</v>
      </c>
      <c r="D542" s="103" t="s">
        <v>3469</v>
      </c>
      <c r="E542" s="102"/>
    </row>
    <row r="543" spans="1:5" x14ac:dyDescent="0.2">
      <c r="A543" s="98" t="str">
        <f t="shared" si="8"/>
        <v>埼玉県本庄市</v>
      </c>
      <c r="B543" s="101" t="s">
        <v>3468</v>
      </c>
      <c r="C543" s="102" t="s">
        <v>3353</v>
      </c>
      <c r="D543" s="103" t="s">
        <v>3467</v>
      </c>
      <c r="E543" s="102"/>
    </row>
    <row r="544" spans="1:5" x14ac:dyDescent="0.2">
      <c r="A544" s="98" t="str">
        <f t="shared" si="8"/>
        <v>埼玉県東松山市</v>
      </c>
      <c r="B544" s="101" t="s">
        <v>3466</v>
      </c>
      <c r="C544" s="102" t="s">
        <v>3353</v>
      </c>
      <c r="D544" s="103" t="s">
        <v>3465</v>
      </c>
      <c r="E544" s="102"/>
    </row>
    <row r="545" spans="1:5" x14ac:dyDescent="0.2">
      <c r="A545" s="98" t="str">
        <f t="shared" si="8"/>
        <v>埼玉県春日部市</v>
      </c>
      <c r="B545" s="101" t="s">
        <v>3464</v>
      </c>
      <c r="C545" s="102" t="s">
        <v>3353</v>
      </c>
      <c r="D545" s="103" t="s">
        <v>3463</v>
      </c>
      <c r="E545" s="102"/>
    </row>
    <row r="546" spans="1:5" x14ac:dyDescent="0.2">
      <c r="A546" s="98" t="str">
        <f t="shared" si="8"/>
        <v>埼玉県狭山市</v>
      </c>
      <c r="B546" s="101" t="s">
        <v>3462</v>
      </c>
      <c r="C546" s="102" t="s">
        <v>3353</v>
      </c>
      <c r="D546" s="103" t="s">
        <v>3461</v>
      </c>
      <c r="E546" s="102"/>
    </row>
    <row r="547" spans="1:5" x14ac:dyDescent="0.2">
      <c r="A547" s="98" t="str">
        <f t="shared" si="8"/>
        <v>埼玉県羽生市</v>
      </c>
      <c r="B547" s="101" t="s">
        <v>3460</v>
      </c>
      <c r="C547" s="102" t="s">
        <v>3353</v>
      </c>
      <c r="D547" s="103" t="s">
        <v>3459</v>
      </c>
      <c r="E547" s="102"/>
    </row>
    <row r="548" spans="1:5" x14ac:dyDescent="0.2">
      <c r="A548" s="98" t="str">
        <f t="shared" si="8"/>
        <v>埼玉県鴻巣市</v>
      </c>
      <c r="B548" s="101" t="s">
        <v>3458</v>
      </c>
      <c r="C548" s="102" t="s">
        <v>3353</v>
      </c>
      <c r="D548" s="103" t="s">
        <v>3457</v>
      </c>
      <c r="E548" s="102"/>
    </row>
    <row r="549" spans="1:5" x14ac:dyDescent="0.2">
      <c r="A549" s="98" t="str">
        <f t="shared" si="8"/>
        <v>埼玉県深谷市</v>
      </c>
      <c r="B549" s="101" t="s">
        <v>3456</v>
      </c>
      <c r="C549" s="102" t="s">
        <v>3353</v>
      </c>
      <c r="D549" s="103" t="s">
        <v>3455</v>
      </c>
      <c r="E549" s="102"/>
    </row>
    <row r="550" spans="1:5" x14ac:dyDescent="0.2">
      <c r="A550" s="98" t="str">
        <f t="shared" si="8"/>
        <v>埼玉県上尾市</v>
      </c>
      <c r="B550" s="101" t="s">
        <v>3454</v>
      </c>
      <c r="C550" s="102" t="s">
        <v>3353</v>
      </c>
      <c r="D550" s="103" t="s">
        <v>3453</v>
      </c>
      <c r="E550" s="102"/>
    </row>
    <row r="551" spans="1:5" x14ac:dyDescent="0.2">
      <c r="A551" s="98" t="str">
        <f t="shared" si="8"/>
        <v>埼玉県草加市</v>
      </c>
      <c r="B551" s="101" t="s">
        <v>3452</v>
      </c>
      <c r="C551" s="102" t="s">
        <v>3353</v>
      </c>
      <c r="D551" s="103" t="s">
        <v>3451</v>
      </c>
      <c r="E551" s="102"/>
    </row>
    <row r="552" spans="1:5" x14ac:dyDescent="0.2">
      <c r="A552" s="98" t="str">
        <f t="shared" si="8"/>
        <v>埼玉県越谷市</v>
      </c>
      <c r="B552" s="101" t="s">
        <v>3450</v>
      </c>
      <c r="C552" s="102" t="s">
        <v>3353</v>
      </c>
      <c r="D552" s="103" t="s">
        <v>3449</v>
      </c>
      <c r="E552" s="102"/>
    </row>
    <row r="553" spans="1:5" x14ac:dyDescent="0.2">
      <c r="A553" s="98" t="str">
        <f t="shared" si="8"/>
        <v>埼玉県蕨市</v>
      </c>
      <c r="B553" s="101" t="s">
        <v>3448</v>
      </c>
      <c r="C553" s="102" t="s">
        <v>3353</v>
      </c>
      <c r="D553" s="103" t="s">
        <v>3447</v>
      </c>
      <c r="E553" s="102"/>
    </row>
    <row r="554" spans="1:5" x14ac:dyDescent="0.2">
      <c r="A554" s="98" t="str">
        <f t="shared" si="8"/>
        <v>埼玉県戸田市</v>
      </c>
      <c r="B554" s="101" t="s">
        <v>3446</v>
      </c>
      <c r="C554" s="102" t="s">
        <v>3353</v>
      </c>
      <c r="D554" s="103" t="s">
        <v>3445</v>
      </c>
      <c r="E554" s="102"/>
    </row>
    <row r="555" spans="1:5" x14ac:dyDescent="0.2">
      <c r="A555" s="98" t="str">
        <f t="shared" si="8"/>
        <v>埼玉県入間市</v>
      </c>
      <c r="B555" s="101" t="s">
        <v>3444</v>
      </c>
      <c r="C555" s="102" t="s">
        <v>3353</v>
      </c>
      <c r="D555" s="103" t="s">
        <v>3443</v>
      </c>
      <c r="E555" s="102"/>
    </row>
    <row r="556" spans="1:5" x14ac:dyDescent="0.2">
      <c r="A556" s="98" t="str">
        <f t="shared" si="8"/>
        <v>埼玉県朝霞市</v>
      </c>
      <c r="B556" s="101" t="s">
        <v>3442</v>
      </c>
      <c r="C556" s="102" t="s">
        <v>3353</v>
      </c>
      <c r="D556" s="103" t="s">
        <v>3441</v>
      </c>
      <c r="E556" s="102"/>
    </row>
    <row r="557" spans="1:5" x14ac:dyDescent="0.2">
      <c r="A557" s="98" t="str">
        <f t="shared" si="8"/>
        <v>埼玉県志木市</v>
      </c>
      <c r="B557" s="101" t="s">
        <v>3440</v>
      </c>
      <c r="C557" s="102" t="s">
        <v>3353</v>
      </c>
      <c r="D557" s="103" t="s">
        <v>3439</v>
      </c>
      <c r="E557" s="102"/>
    </row>
    <row r="558" spans="1:5" x14ac:dyDescent="0.2">
      <c r="A558" s="98" t="str">
        <f t="shared" si="8"/>
        <v>埼玉県和光市</v>
      </c>
      <c r="B558" s="101" t="s">
        <v>3438</v>
      </c>
      <c r="C558" s="102" t="s">
        <v>3353</v>
      </c>
      <c r="D558" s="103" t="s">
        <v>3437</v>
      </c>
      <c r="E558" s="102"/>
    </row>
    <row r="559" spans="1:5" x14ac:dyDescent="0.2">
      <c r="A559" s="98" t="str">
        <f t="shared" si="8"/>
        <v>埼玉県新座市</v>
      </c>
      <c r="B559" s="101" t="s">
        <v>3436</v>
      </c>
      <c r="C559" s="102" t="s">
        <v>3353</v>
      </c>
      <c r="D559" s="103" t="s">
        <v>3435</v>
      </c>
      <c r="E559" s="102"/>
    </row>
    <row r="560" spans="1:5" x14ac:dyDescent="0.2">
      <c r="A560" s="98" t="str">
        <f t="shared" si="8"/>
        <v>埼玉県桶川市</v>
      </c>
      <c r="B560" s="101" t="s">
        <v>3434</v>
      </c>
      <c r="C560" s="102" t="s">
        <v>3353</v>
      </c>
      <c r="D560" s="103" t="s">
        <v>3433</v>
      </c>
      <c r="E560" s="102"/>
    </row>
    <row r="561" spans="1:5" x14ac:dyDescent="0.2">
      <c r="A561" s="98" t="str">
        <f t="shared" si="8"/>
        <v>埼玉県久喜市</v>
      </c>
      <c r="B561" s="101" t="s">
        <v>3432</v>
      </c>
      <c r="C561" s="102" t="s">
        <v>3353</v>
      </c>
      <c r="D561" s="103" t="s">
        <v>3431</v>
      </c>
      <c r="E561" s="102"/>
    </row>
    <row r="562" spans="1:5" x14ac:dyDescent="0.2">
      <c r="A562" s="98" t="str">
        <f t="shared" si="8"/>
        <v>埼玉県北本市</v>
      </c>
      <c r="B562" s="101" t="s">
        <v>3430</v>
      </c>
      <c r="C562" s="102" t="s">
        <v>3353</v>
      </c>
      <c r="D562" s="103" t="s">
        <v>3429</v>
      </c>
      <c r="E562" s="102"/>
    </row>
    <row r="563" spans="1:5" x14ac:dyDescent="0.2">
      <c r="A563" s="98" t="str">
        <f t="shared" si="8"/>
        <v>埼玉県八潮市</v>
      </c>
      <c r="B563" s="101" t="s">
        <v>3428</v>
      </c>
      <c r="C563" s="102" t="s">
        <v>3353</v>
      </c>
      <c r="D563" s="103" t="s">
        <v>3427</v>
      </c>
      <c r="E563" s="102"/>
    </row>
    <row r="564" spans="1:5" x14ac:dyDescent="0.2">
      <c r="A564" s="98" t="str">
        <f t="shared" si="8"/>
        <v>埼玉県富士見市</v>
      </c>
      <c r="B564" s="101" t="s">
        <v>3426</v>
      </c>
      <c r="C564" s="102" t="s">
        <v>3353</v>
      </c>
      <c r="D564" s="103" t="s">
        <v>3425</v>
      </c>
      <c r="E564" s="102"/>
    </row>
    <row r="565" spans="1:5" x14ac:dyDescent="0.2">
      <c r="A565" s="98" t="str">
        <f t="shared" si="8"/>
        <v>埼玉県三郷市</v>
      </c>
      <c r="B565" s="101" t="s">
        <v>3424</v>
      </c>
      <c r="C565" s="102" t="s">
        <v>3353</v>
      </c>
      <c r="D565" s="103" t="s">
        <v>3423</v>
      </c>
      <c r="E565" s="102"/>
    </row>
    <row r="566" spans="1:5" x14ac:dyDescent="0.2">
      <c r="A566" s="98" t="str">
        <f t="shared" si="8"/>
        <v>埼玉県蓮田市</v>
      </c>
      <c r="B566" s="101" t="s">
        <v>3422</v>
      </c>
      <c r="C566" s="102" t="s">
        <v>3353</v>
      </c>
      <c r="D566" s="103" t="s">
        <v>3421</v>
      </c>
      <c r="E566" s="102"/>
    </row>
    <row r="567" spans="1:5" x14ac:dyDescent="0.2">
      <c r="A567" s="98" t="str">
        <f t="shared" si="8"/>
        <v>埼玉県坂戸市</v>
      </c>
      <c r="B567" s="101" t="s">
        <v>3420</v>
      </c>
      <c r="C567" s="102" t="s">
        <v>3353</v>
      </c>
      <c r="D567" s="103" t="s">
        <v>3419</v>
      </c>
      <c r="E567" s="102"/>
    </row>
    <row r="568" spans="1:5" x14ac:dyDescent="0.2">
      <c r="A568" s="98" t="str">
        <f t="shared" si="8"/>
        <v>埼玉県幸手市</v>
      </c>
      <c r="B568" s="101" t="s">
        <v>3418</v>
      </c>
      <c r="C568" s="102" t="s">
        <v>3353</v>
      </c>
      <c r="D568" s="103" t="s">
        <v>3417</v>
      </c>
      <c r="E568" s="102"/>
    </row>
    <row r="569" spans="1:5" x14ac:dyDescent="0.2">
      <c r="A569" s="98" t="str">
        <f t="shared" si="8"/>
        <v>埼玉県鶴ヶ島市</v>
      </c>
      <c r="B569" s="101" t="s">
        <v>3416</v>
      </c>
      <c r="C569" s="102" t="s">
        <v>3353</v>
      </c>
      <c r="D569" s="103" t="s">
        <v>3415</v>
      </c>
      <c r="E569" s="102"/>
    </row>
    <row r="570" spans="1:5" x14ac:dyDescent="0.2">
      <c r="A570" s="98" t="str">
        <f t="shared" si="8"/>
        <v>埼玉県日高市</v>
      </c>
      <c r="B570" s="101" t="s">
        <v>3414</v>
      </c>
      <c r="C570" s="102" t="s">
        <v>3353</v>
      </c>
      <c r="D570" s="103" t="s">
        <v>3413</v>
      </c>
      <c r="E570" s="102"/>
    </row>
    <row r="571" spans="1:5" x14ac:dyDescent="0.2">
      <c r="A571" s="98" t="str">
        <f t="shared" si="8"/>
        <v>埼玉県吉川市</v>
      </c>
      <c r="B571" s="101" t="s">
        <v>3412</v>
      </c>
      <c r="C571" s="102" t="s">
        <v>3353</v>
      </c>
      <c r="D571" s="103" t="s">
        <v>3411</v>
      </c>
      <c r="E571" s="102"/>
    </row>
    <row r="572" spans="1:5" x14ac:dyDescent="0.2">
      <c r="A572" s="98" t="str">
        <f t="shared" si="8"/>
        <v>埼玉県ふじみ野市</v>
      </c>
      <c r="B572" s="101" t="s">
        <v>3410</v>
      </c>
      <c r="C572" s="102" t="s">
        <v>3353</v>
      </c>
      <c r="D572" s="103" t="s">
        <v>3409</v>
      </c>
      <c r="E572" s="102"/>
    </row>
    <row r="573" spans="1:5" x14ac:dyDescent="0.2">
      <c r="A573" s="98" t="str">
        <f t="shared" si="8"/>
        <v>埼玉県白岡市</v>
      </c>
      <c r="B573" s="101" t="s">
        <v>3408</v>
      </c>
      <c r="C573" s="102" t="s">
        <v>3407</v>
      </c>
      <c r="D573" s="103" t="s">
        <v>3406</v>
      </c>
      <c r="E573" s="102"/>
    </row>
    <row r="574" spans="1:5" x14ac:dyDescent="0.2">
      <c r="A574" s="98" t="str">
        <f t="shared" si="8"/>
        <v>埼玉県北足立郡伊奈町</v>
      </c>
      <c r="B574" s="101" t="s">
        <v>3405</v>
      </c>
      <c r="C574" s="102" t="s">
        <v>3404</v>
      </c>
      <c r="D574" s="103" t="s">
        <v>3403</v>
      </c>
      <c r="E574" s="102" t="s">
        <v>3402</v>
      </c>
    </row>
    <row r="575" spans="1:5" x14ac:dyDescent="0.2">
      <c r="A575" s="98" t="str">
        <f t="shared" si="8"/>
        <v>埼玉県入間郡三芳町</v>
      </c>
      <c r="B575" s="101" t="s">
        <v>3401</v>
      </c>
      <c r="C575" s="102" t="s">
        <v>3353</v>
      </c>
      <c r="D575" s="103" t="s">
        <v>3396</v>
      </c>
      <c r="E575" s="102" t="s">
        <v>3400</v>
      </c>
    </row>
    <row r="576" spans="1:5" x14ac:dyDescent="0.2">
      <c r="A576" s="98" t="str">
        <f t="shared" si="8"/>
        <v>埼玉県入間郡毛呂山町</v>
      </c>
      <c r="B576" s="101" t="s">
        <v>3399</v>
      </c>
      <c r="C576" s="102" t="s">
        <v>3353</v>
      </c>
      <c r="D576" s="103" t="s">
        <v>3396</v>
      </c>
      <c r="E576" s="102" t="s">
        <v>3398</v>
      </c>
    </row>
    <row r="577" spans="1:5" x14ac:dyDescent="0.2">
      <c r="A577" s="98" t="str">
        <f t="shared" si="8"/>
        <v>埼玉県入間郡越生町</v>
      </c>
      <c r="B577" s="101" t="s">
        <v>3397</v>
      </c>
      <c r="C577" s="102" t="s">
        <v>3353</v>
      </c>
      <c r="D577" s="103" t="s">
        <v>3396</v>
      </c>
      <c r="E577" s="102" t="s">
        <v>3395</v>
      </c>
    </row>
    <row r="578" spans="1:5" x14ac:dyDescent="0.2">
      <c r="A578" s="98" t="str">
        <f t="shared" ref="A578:A641" si="9">C578&amp;D578&amp;E578</f>
        <v>埼玉県比企郡滑川町</v>
      </c>
      <c r="B578" s="101" t="s">
        <v>3394</v>
      </c>
      <c r="C578" s="102" t="s">
        <v>3353</v>
      </c>
      <c r="D578" s="103" t="s">
        <v>3381</v>
      </c>
      <c r="E578" s="102" t="s">
        <v>3393</v>
      </c>
    </row>
    <row r="579" spans="1:5" x14ac:dyDescent="0.2">
      <c r="A579" s="98" t="str">
        <f t="shared" si="9"/>
        <v>埼玉県比企郡嵐山町</v>
      </c>
      <c r="B579" s="101" t="s">
        <v>3392</v>
      </c>
      <c r="C579" s="102" t="s">
        <v>3353</v>
      </c>
      <c r="D579" s="103" t="s">
        <v>3381</v>
      </c>
      <c r="E579" s="102" t="s">
        <v>3391</v>
      </c>
    </row>
    <row r="580" spans="1:5" x14ac:dyDescent="0.2">
      <c r="A580" s="98" t="str">
        <f t="shared" si="9"/>
        <v>埼玉県比企郡小川町</v>
      </c>
      <c r="B580" s="101" t="s">
        <v>3390</v>
      </c>
      <c r="C580" s="102" t="s">
        <v>3353</v>
      </c>
      <c r="D580" s="103" t="s">
        <v>3381</v>
      </c>
      <c r="E580" s="102" t="s">
        <v>3389</v>
      </c>
    </row>
    <row r="581" spans="1:5" x14ac:dyDescent="0.2">
      <c r="A581" s="98" t="str">
        <f t="shared" si="9"/>
        <v>埼玉県比企郡川島町</v>
      </c>
      <c r="B581" s="101" t="s">
        <v>3388</v>
      </c>
      <c r="C581" s="102" t="s">
        <v>3353</v>
      </c>
      <c r="D581" s="103" t="s">
        <v>3381</v>
      </c>
      <c r="E581" s="102" t="s">
        <v>3387</v>
      </c>
    </row>
    <row r="582" spans="1:5" x14ac:dyDescent="0.2">
      <c r="A582" s="98" t="str">
        <f t="shared" si="9"/>
        <v>埼玉県比企郡吉見町</v>
      </c>
      <c r="B582" s="101" t="s">
        <v>3386</v>
      </c>
      <c r="C582" s="102" t="s">
        <v>3353</v>
      </c>
      <c r="D582" s="103" t="s">
        <v>3381</v>
      </c>
      <c r="E582" s="102" t="s">
        <v>3385</v>
      </c>
    </row>
    <row r="583" spans="1:5" x14ac:dyDescent="0.2">
      <c r="A583" s="98" t="str">
        <f t="shared" si="9"/>
        <v>埼玉県比企郡鳩山町</v>
      </c>
      <c r="B583" s="101" t="s">
        <v>3384</v>
      </c>
      <c r="C583" s="102" t="s">
        <v>3353</v>
      </c>
      <c r="D583" s="103" t="s">
        <v>3381</v>
      </c>
      <c r="E583" s="102" t="s">
        <v>3383</v>
      </c>
    </row>
    <row r="584" spans="1:5" x14ac:dyDescent="0.2">
      <c r="A584" s="98" t="str">
        <f t="shared" si="9"/>
        <v>埼玉県比企郡ときがわ町</v>
      </c>
      <c r="B584" s="101" t="s">
        <v>3382</v>
      </c>
      <c r="C584" s="102" t="s">
        <v>3353</v>
      </c>
      <c r="D584" s="103" t="s">
        <v>3381</v>
      </c>
      <c r="E584" s="102" t="s">
        <v>3380</v>
      </c>
    </row>
    <row r="585" spans="1:5" x14ac:dyDescent="0.2">
      <c r="A585" s="98" t="str">
        <f t="shared" si="9"/>
        <v>埼玉県秩父郡横瀬町</v>
      </c>
      <c r="B585" s="101" t="s">
        <v>3379</v>
      </c>
      <c r="C585" s="102" t="s">
        <v>3353</v>
      </c>
      <c r="D585" s="103" t="s">
        <v>3370</v>
      </c>
      <c r="E585" s="102" t="s">
        <v>3378</v>
      </c>
    </row>
    <row r="586" spans="1:5" x14ac:dyDescent="0.2">
      <c r="A586" s="98" t="str">
        <f t="shared" si="9"/>
        <v>埼玉県秩父郡皆野町</v>
      </c>
      <c r="B586" s="101" t="s">
        <v>3377</v>
      </c>
      <c r="C586" s="102" t="s">
        <v>3353</v>
      </c>
      <c r="D586" s="103" t="s">
        <v>3370</v>
      </c>
      <c r="E586" s="102" t="s">
        <v>3376</v>
      </c>
    </row>
    <row r="587" spans="1:5" x14ac:dyDescent="0.2">
      <c r="A587" s="98" t="str">
        <f t="shared" si="9"/>
        <v>埼玉県秩父郡長瀞町</v>
      </c>
      <c r="B587" s="101" t="s">
        <v>3375</v>
      </c>
      <c r="C587" s="102" t="s">
        <v>3353</v>
      </c>
      <c r="D587" s="103" t="s">
        <v>3370</v>
      </c>
      <c r="E587" s="102" t="s">
        <v>3374</v>
      </c>
    </row>
    <row r="588" spans="1:5" x14ac:dyDescent="0.2">
      <c r="A588" s="98" t="str">
        <f t="shared" si="9"/>
        <v>埼玉県秩父郡小鹿野町</v>
      </c>
      <c r="B588" s="101" t="s">
        <v>3373</v>
      </c>
      <c r="C588" s="102" t="s">
        <v>3353</v>
      </c>
      <c r="D588" s="103" t="s">
        <v>3370</v>
      </c>
      <c r="E588" s="102" t="s">
        <v>3372</v>
      </c>
    </row>
    <row r="589" spans="1:5" x14ac:dyDescent="0.2">
      <c r="A589" s="98" t="str">
        <f t="shared" si="9"/>
        <v>埼玉県秩父郡東秩父村</v>
      </c>
      <c r="B589" s="101" t="s">
        <v>3371</v>
      </c>
      <c r="C589" s="102" t="s">
        <v>3353</v>
      </c>
      <c r="D589" s="103" t="s">
        <v>3370</v>
      </c>
      <c r="E589" s="102" t="s">
        <v>3369</v>
      </c>
    </row>
    <row r="590" spans="1:5" x14ac:dyDescent="0.2">
      <c r="A590" s="98" t="str">
        <f t="shared" si="9"/>
        <v>埼玉県児玉郡美里町</v>
      </c>
      <c r="B590" s="101" t="s">
        <v>3368</v>
      </c>
      <c r="C590" s="102" t="s">
        <v>3353</v>
      </c>
      <c r="D590" s="103" t="s">
        <v>3364</v>
      </c>
      <c r="E590" s="102" t="s">
        <v>899</v>
      </c>
    </row>
    <row r="591" spans="1:5" x14ac:dyDescent="0.2">
      <c r="A591" s="98" t="str">
        <f t="shared" si="9"/>
        <v>埼玉県児玉郡神川町</v>
      </c>
      <c r="B591" s="101" t="s">
        <v>3367</v>
      </c>
      <c r="C591" s="102" t="s">
        <v>3353</v>
      </c>
      <c r="D591" s="103" t="s">
        <v>3364</v>
      </c>
      <c r="E591" s="102" t="s">
        <v>3366</v>
      </c>
    </row>
    <row r="592" spans="1:5" x14ac:dyDescent="0.2">
      <c r="A592" s="98" t="str">
        <f t="shared" si="9"/>
        <v>埼玉県児玉郡上里町</v>
      </c>
      <c r="B592" s="101" t="s">
        <v>3365</v>
      </c>
      <c r="C592" s="102" t="s">
        <v>3353</v>
      </c>
      <c r="D592" s="103" t="s">
        <v>3364</v>
      </c>
      <c r="E592" s="102" t="s">
        <v>3363</v>
      </c>
    </row>
    <row r="593" spans="1:5" x14ac:dyDescent="0.2">
      <c r="A593" s="98" t="str">
        <f t="shared" si="9"/>
        <v>埼玉県大里郡寄居町</v>
      </c>
      <c r="B593" s="101" t="s">
        <v>3362</v>
      </c>
      <c r="C593" s="102" t="s">
        <v>3353</v>
      </c>
      <c r="D593" s="103" t="s">
        <v>3361</v>
      </c>
      <c r="E593" s="102" t="s">
        <v>3360</v>
      </c>
    </row>
    <row r="594" spans="1:5" x14ac:dyDescent="0.2">
      <c r="A594" s="98" t="str">
        <f t="shared" si="9"/>
        <v>埼玉県南埼玉郡宮代町</v>
      </c>
      <c r="B594" s="101" t="s">
        <v>3359</v>
      </c>
      <c r="C594" s="102" t="s">
        <v>3353</v>
      </c>
      <c r="D594" s="103" t="s">
        <v>3358</v>
      </c>
      <c r="E594" s="102" t="s">
        <v>3357</v>
      </c>
    </row>
    <row r="595" spans="1:5" x14ac:dyDescent="0.2">
      <c r="A595" s="98" t="str">
        <f t="shared" si="9"/>
        <v>埼玉県北葛飾郡杉戸町</v>
      </c>
      <c r="B595" s="101" t="s">
        <v>3356</v>
      </c>
      <c r="C595" s="102" t="s">
        <v>3353</v>
      </c>
      <c r="D595" s="103" t="s">
        <v>3352</v>
      </c>
      <c r="E595" s="102" t="s">
        <v>3355</v>
      </c>
    </row>
    <row r="596" spans="1:5" x14ac:dyDescent="0.2">
      <c r="A596" s="98" t="str">
        <f t="shared" si="9"/>
        <v>埼玉県北葛飾郡松伏町</v>
      </c>
      <c r="B596" s="101" t="s">
        <v>3354</v>
      </c>
      <c r="C596" s="102" t="s">
        <v>3353</v>
      </c>
      <c r="D596" s="103" t="s">
        <v>3352</v>
      </c>
      <c r="E596" s="102" t="s">
        <v>3351</v>
      </c>
    </row>
    <row r="597" spans="1:5" x14ac:dyDescent="0.2">
      <c r="A597" s="98" t="str">
        <f t="shared" si="9"/>
        <v>千葉県千葉市中央区</v>
      </c>
      <c r="B597" s="104" t="s">
        <v>3350</v>
      </c>
      <c r="C597" s="97" t="s">
        <v>3229</v>
      </c>
      <c r="D597" s="100" t="s">
        <v>3341</v>
      </c>
      <c r="E597" s="98" t="s">
        <v>933</v>
      </c>
    </row>
    <row r="598" spans="1:5" x14ac:dyDescent="0.2">
      <c r="A598" s="98" t="str">
        <f t="shared" si="9"/>
        <v>千葉県千葉市花見川区</v>
      </c>
      <c r="B598" s="104" t="s">
        <v>3349</v>
      </c>
      <c r="C598" s="97" t="s">
        <v>3229</v>
      </c>
      <c r="D598" s="100" t="s">
        <v>3341</v>
      </c>
      <c r="E598" s="98" t="s">
        <v>3348</v>
      </c>
    </row>
    <row r="599" spans="1:5" x14ac:dyDescent="0.2">
      <c r="A599" s="98" t="str">
        <f t="shared" si="9"/>
        <v>千葉県千葉市稲毛区</v>
      </c>
      <c r="B599" s="104" t="s">
        <v>3347</v>
      </c>
      <c r="C599" s="97" t="s">
        <v>3229</v>
      </c>
      <c r="D599" s="100" t="s">
        <v>3341</v>
      </c>
      <c r="E599" s="98" t="s">
        <v>3346</v>
      </c>
    </row>
    <row r="600" spans="1:5" x14ac:dyDescent="0.2">
      <c r="A600" s="98" t="str">
        <f t="shared" si="9"/>
        <v>千葉県千葉市若葉区</v>
      </c>
      <c r="B600" s="104" t="s">
        <v>3345</v>
      </c>
      <c r="C600" s="97" t="s">
        <v>3229</v>
      </c>
      <c r="D600" s="100" t="s">
        <v>3341</v>
      </c>
      <c r="E600" s="98" t="s">
        <v>3344</v>
      </c>
    </row>
    <row r="601" spans="1:5" x14ac:dyDescent="0.2">
      <c r="A601" s="98" t="str">
        <f t="shared" si="9"/>
        <v>千葉県千葉市緑区</v>
      </c>
      <c r="B601" s="104" t="s">
        <v>3343</v>
      </c>
      <c r="C601" s="97" t="s">
        <v>3229</v>
      </c>
      <c r="D601" s="100" t="s">
        <v>3341</v>
      </c>
      <c r="E601" s="98" t="s">
        <v>2363</v>
      </c>
    </row>
    <row r="602" spans="1:5" x14ac:dyDescent="0.2">
      <c r="A602" s="98" t="str">
        <f t="shared" si="9"/>
        <v>千葉県千葉市美浜区</v>
      </c>
      <c r="B602" s="104" t="s">
        <v>3342</v>
      </c>
      <c r="C602" s="97" t="s">
        <v>3229</v>
      </c>
      <c r="D602" s="100" t="s">
        <v>3341</v>
      </c>
      <c r="E602" s="98" t="s">
        <v>3340</v>
      </c>
    </row>
    <row r="603" spans="1:5" x14ac:dyDescent="0.2">
      <c r="A603" s="98" t="str">
        <f t="shared" si="9"/>
        <v>千葉県銚子市</v>
      </c>
      <c r="B603" s="101" t="s">
        <v>3339</v>
      </c>
      <c r="C603" s="102" t="s">
        <v>3229</v>
      </c>
      <c r="D603" s="103" t="s">
        <v>3338</v>
      </c>
      <c r="E603" s="102"/>
    </row>
    <row r="604" spans="1:5" x14ac:dyDescent="0.2">
      <c r="A604" s="98" t="str">
        <f t="shared" si="9"/>
        <v>千葉県市川市</v>
      </c>
      <c r="B604" s="101" t="s">
        <v>3337</v>
      </c>
      <c r="C604" s="102" t="s">
        <v>3229</v>
      </c>
      <c r="D604" s="103" t="s">
        <v>3336</v>
      </c>
      <c r="E604" s="102"/>
    </row>
    <row r="605" spans="1:5" x14ac:dyDescent="0.2">
      <c r="A605" s="98" t="str">
        <f t="shared" si="9"/>
        <v>千葉県船橋市</v>
      </c>
      <c r="B605" s="101" t="s">
        <v>3335</v>
      </c>
      <c r="C605" s="102" t="s">
        <v>3229</v>
      </c>
      <c r="D605" s="103" t="s">
        <v>3334</v>
      </c>
      <c r="E605" s="102"/>
    </row>
    <row r="606" spans="1:5" x14ac:dyDescent="0.2">
      <c r="A606" s="98" t="str">
        <f t="shared" si="9"/>
        <v>千葉県館山市</v>
      </c>
      <c r="B606" s="101" t="s">
        <v>3333</v>
      </c>
      <c r="C606" s="102" t="s">
        <v>3229</v>
      </c>
      <c r="D606" s="103" t="s">
        <v>3332</v>
      </c>
      <c r="E606" s="102"/>
    </row>
    <row r="607" spans="1:5" x14ac:dyDescent="0.2">
      <c r="A607" s="98" t="str">
        <f t="shared" si="9"/>
        <v>千葉県木更津市</v>
      </c>
      <c r="B607" s="101" t="s">
        <v>3331</v>
      </c>
      <c r="C607" s="102" t="s">
        <v>3229</v>
      </c>
      <c r="D607" s="103" t="s">
        <v>3330</v>
      </c>
      <c r="E607" s="102"/>
    </row>
    <row r="608" spans="1:5" x14ac:dyDescent="0.2">
      <c r="A608" s="98" t="str">
        <f t="shared" si="9"/>
        <v>千葉県松戸市</v>
      </c>
      <c r="B608" s="101" t="s">
        <v>3329</v>
      </c>
      <c r="C608" s="102" t="s">
        <v>3229</v>
      </c>
      <c r="D608" s="103" t="s">
        <v>3328</v>
      </c>
      <c r="E608" s="102"/>
    </row>
    <row r="609" spans="1:5" x14ac:dyDescent="0.2">
      <c r="A609" s="98" t="str">
        <f t="shared" si="9"/>
        <v>千葉県野田市</v>
      </c>
      <c r="B609" s="101" t="s">
        <v>3327</v>
      </c>
      <c r="C609" s="102" t="s">
        <v>3229</v>
      </c>
      <c r="D609" s="103" t="s">
        <v>3326</v>
      </c>
      <c r="E609" s="102"/>
    </row>
    <row r="610" spans="1:5" x14ac:dyDescent="0.2">
      <c r="A610" s="98" t="str">
        <f t="shared" si="9"/>
        <v>千葉県茂原市</v>
      </c>
      <c r="B610" s="101" t="s">
        <v>3325</v>
      </c>
      <c r="C610" s="102" t="s">
        <v>3229</v>
      </c>
      <c r="D610" s="103" t="s">
        <v>3324</v>
      </c>
      <c r="E610" s="102"/>
    </row>
    <row r="611" spans="1:5" x14ac:dyDescent="0.2">
      <c r="A611" s="98" t="str">
        <f t="shared" si="9"/>
        <v>千葉県成田市</v>
      </c>
      <c r="B611" s="101" t="s">
        <v>3323</v>
      </c>
      <c r="C611" s="102" t="s">
        <v>3229</v>
      </c>
      <c r="D611" s="103" t="s">
        <v>3322</v>
      </c>
      <c r="E611" s="102"/>
    </row>
    <row r="612" spans="1:5" x14ac:dyDescent="0.2">
      <c r="A612" s="98" t="str">
        <f t="shared" si="9"/>
        <v>千葉県佐倉市</v>
      </c>
      <c r="B612" s="101" t="s">
        <v>3321</v>
      </c>
      <c r="C612" s="102" t="s">
        <v>3229</v>
      </c>
      <c r="D612" s="103" t="s">
        <v>3320</v>
      </c>
      <c r="E612" s="102"/>
    </row>
    <row r="613" spans="1:5" x14ac:dyDescent="0.2">
      <c r="A613" s="98" t="str">
        <f t="shared" si="9"/>
        <v>千葉県東金市</v>
      </c>
      <c r="B613" s="101" t="s">
        <v>3319</v>
      </c>
      <c r="C613" s="102" t="s">
        <v>3229</v>
      </c>
      <c r="D613" s="103" t="s">
        <v>3318</v>
      </c>
      <c r="E613" s="102"/>
    </row>
    <row r="614" spans="1:5" x14ac:dyDescent="0.2">
      <c r="A614" s="98" t="str">
        <f t="shared" si="9"/>
        <v>千葉県旭市</v>
      </c>
      <c r="B614" s="101" t="s">
        <v>3317</v>
      </c>
      <c r="C614" s="102" t="s">
        <v>3229</v>
      </c>
      <c r="D614" s="103" t="s">
        <v>3316</v>
      </c>
      <c r="E614" s="102"/>
    </row>
    <row r="615" spans="1:5" x14ac:dyDescent="0.2">
      <c r="A615" s="98" t="str">
        <f t="shared" si="9"/>
        <v>千葉県習志野市</v>
      </c>
      <c r="B615" s="101" t="s">
        <v>3315</v>
      </c>
      <c r="C615" s="102" t="s">
        <v>3229</v>
      </c>
      <c r="D615" s="103" t="s">
        <v>3314</v>
      </c>
      <c r="E615" s="102"/>
    </row>
    <row r="616" spans="1:5" x14ac:dyDescent="0.2">
      <c r="A616" s="98" t="str">
        <f t="shared" si="9"/>
        <v>千葉県柏市</v>
      </c>
      <c r="B616" s="101" t="s">
        <v>3313</v>
      </c>
      <c r="C616" s="102" t="s">
        <v>3229</v>
      </c>
      <c r="D616" s="103" t="s">
        <v>3312</v>
      </c>
      <c r="E616" s="102"/>
    </row>
    <row r="617" spans="1:5" x14ac:dyDescent="0.2">
      <c r="A617" s="98" t="str">
        <f t="shared" si="9"/>
        <v>千葉県勝浦市</v>
      </c>
      <c r="B617" s="101" t="s">
        <v>3311</v>
      </c>
      <c r="C617" s="102" t="s">
        <v>3229</v>
      </c>
      <c r="D617" s="103" t="s">
        <v>3310</v>
      </c>
      <c r="E617" s="102"/>
    </row>
    <row r="618" spans="1:5" x14ac:dyDescent="0.2">
      <c r="A618" s="98" t="str">
        <f t="shared" si="9"/>
        <v>千葉県市原市</v>
      </c>
      <c r="B618" s="101" t="s">
        <v>3309</v>
      </c>
      <c r="C618" s="102" t="s">
        <v>3229</v>
      </c>
      <c r="D618" s="103" t="s">
        <v>3308</v>
      </c>
      <c r="E618" s="102"/>
    </row>
    <row r="619" spans="1:5" x14ac:dyDescent="0.2">
      <c r="A619" s="98" t="str">
        <f t="shared" si="9"/>
        <v>千葉県流山市</v>
      </c>
      <c r="B619" s="101" t="s">
        <v>3307</v>
      </c>
      <c r="C619" s="102" t="s">
        <v>3229</v>
      </c>
      <c r="D619" s="103" t="s">
        <v>3306</v>
      </c>
      <c r="E619" s="102"/>
    </row>
    <row r="620" spans="1:5" x14ac:dyDescent="0.2">
      <c r="A620" s="98" t="str">
        <f t="shared" si="9"/>
        <v>千葉県八千代市</v>
      </c>
      <c r="B620" s="101" t="s">
        <v>3305</v>
      </c>
      <c r="C620" s="102" t="s">
        <v>3229</v>
      </c>
      <c r="D620" s="103" t="s">
        <v>3304</v>
      </c>
      <c r="E620" s="102"/>
    </row>
    <row r="621" spans="1:5" x14ac:dyDescent="0.2">
      <c r="A621" s="98" t="str">
        <f t="shared" si="9"/>
        <v>千葉県我孫子市</v>
      </c>
      <c r="B621" s="101" t="s">
        <v>3303</v>
      </c>
      <c r="C621" s="102" t="s">
        <v>3229</v>
      </c>
      <c r="D621" s="103" t="s">
        <v>3302</v>
      </c>
      <c r="E621" s="102"/>
    </row>
    <row r="622" spans="1:5" x14ac:dyDescent="0.2">
      <c r="A622" s="98" t="str">
        <f t="shared" si="9"/>
        <v>千葉県鴨川市</v>
      </c>
      <c r="B622" s="101" t="s">
        <v>3301</v>
      </c>
      <c r="C622" s="102" t="s">
        <v>3229</v>
      </c>
      <c r="D622" s="103" t="s">
        <v>3300</v>
      </c>
      <c r="E622" s="102"/>
    </row>
    <row r="623" spans="1:5" x14ac:dyDescent="0.2">
      <c r="A623" s="98" t="str">
        <f t="shared" si="9"/>
        <v>千葉県鎌ケ谷市</v>
      </c>
      <c r="B623" s="101" t="s">
        <v>3299</v>
      </c>
      <c r="C623" s="102" t="s">
        <v>3229</v>
      </c>
      <c r="D623" s="103" t="s">
        <v>3298</v>
      </c>
      <c r="E623" s="102"/>
    </row>
    <row r="624" spans="1:5" x14ac:dyDescent="0.2">
      <c r="A624" s="98" t="str">
        <f t="shared" si="9"/>
        <v>千葉県君津市</v>
      </c>
      <c r="B624" s="101" t="s">
        <v>3297</v>
      </c>
      <c r="C624" s="102" t="s">
        <v>3229</v>
      </c>
      <c r="D624" s="103" t="s">
        <v>3296</v>
      </c>
      <c r="E624" s="102"/>
    </row>
    <row r="625" spans="1:5" x14ac:dyDescent="0.2">
      <c r="A625" s="98" t="str">
        <f t="shared" si="9"/>
        <v>千葉県富津市</v>
      </c>
      <c r="B625" s="101" t="s">
        <v>3295</v>
      </c>
      <c r="C625" s="102" t="s">
        <v>3229</v>
      </c>
      <c r="D625" s="103" t="s">
        <v>3294</v>
      </c>
      <c r="E625" s="102"/>
    </row>
    <row r="626" spans="1:5" x14ac:dyDescent="0.2">
      <c r="A626" s="98" t="str">
        <f t="shared" si="9"/>
        <v>千葉県浦安市</v>
      </c>
      <c r="B626" s="101" t="s">
        <v>3293</v>
      </c>
      <c r="C626" s="102" t="s">
        <v>3229</v>
      </c>
      <c r="D626" s="103" t="s">
        <v>3292</v>
      </c>
      <c r="E626" s="102"/>
    </row>
    <row r="627" spans="1:5" x14ac:dyDescent="0.2">
      <c r="A627" s="98" t="str">
        <f t="shared" si="9"/>
        <v>千葉県四街道市</v>
      </c>
      <c r="B627" s="101" t="s">
        <v>3291</v>
      </c>
      <c r="C627" s="102" t="s">
        <v>3229</v>
      </c>
      <c r="D627" s="103" t="s">
        <v>3290</v>
      </c>
      <c r="E627" s="102"/>
    </row>
    <row r="628" spans="1:5" x14ac:dyDescent="0.2">
      <c r="A628" s="98" t="str">
        <f t="shared" si="9"/>
        <v>千葉県袖ケ浦市</v>
      </c>
      <c r="B628" s="101" t="s">
        <v>3289</v>
      </c>
      <c r="C628" s="102" t="s">
        <v>3229</v>
      </c>
      <c r="D628" s="103" t="s">
        <v>3288</v>
      </c>
      <c r="E628" s="102"/>
    </row>
    <row r="629" spans="1:5" x14ac:dyDescent="0.2">
      <c r="A629" s="98" t="str">
        <f t="shared" si="9"/>
        <v>千葉県八街市</v>
      </c>
      <c r="B629" s="101" t="s">
        <v>3287</v>
      </c>
      <c r="C629" s="102" t="s">
        <v>3229</v>
      </c>
      <c r="D629" s="103" t="s">
        <v>3286</v>
      </c>
      <c r="E629" s="102"/>
    </row>
    <row r="630" spans="1:5" x14ac:dyDescent="0.2">
      <c r="A630" s="98" t="str">
        <f t="shared" si="9"/>
        <v>千葉県印西市</v>
      </c>
      <c r="B630" s="101" t="s">
        <v>3285</v>
      </c>
      <c r="C630" s="102" t="s">
        <v>3229</v>
      </c>
      <c r="D630" s="103" t="s">
        <v>3284</v>
      </c>
      <c r="E630" s="102"/>
    </row>
    <row r="631" spans="1:5" x14ac:dyDescent="0.2">
      <c r="A631" s="98" t="str">
        <f t="shared" si="9"/>
        <v>千葉県白井市</v>
      </c>
      <c r="B631" s="101" t="s">
        <v>3283</v>
      </c>
      <c r="C631" s="102" t="s">
        <v>3229</v>
      </c>
      <c r="D631" s="103" t="s">
        <v>3282</v>
      </c>
      <c r="E631" s="102"/>
    </row>
    <row r="632" spans="1:5" x14ac:dyDescent="0.2">
      <c r="A632" s="98" t="str">
        <f t="shared" si="9"/>
        <v>千葉県富里市</v>
      </c>
      <c r="B632" s="101" t="s">
        <v>3281</v>
      </c>
      <c r="C632" s="102" t="s">
        <v>3229</v>
      </c>
      <c r="D632" s="103" t="s">
        <v>3280</v>
      </c>
      <c r="E632" s="102"/>
    </row>
    <row r="633" spans="1:5" x14ac:dyDescent="0.2">
      <c r="A633" s="98" t="str">
        <f t="shared" si="9"/>
        <v>千葉県南房総市</v>
      </c>
      <c r="B633" s="101" t="s">
        <v>3279</v>
      </c>
      <c r="C633" s="102" t="s">
        <v>3229</v>
      </c>
      <c r="D633" s="103" t="s">
        <v>3278</v>
      </c>
      <c r="E633" s="102"/>
    </row>
    <row r="634" spans="1:5" x14ac:dyDescent="0.2">
      <c r="A634" s="98" t="str">
        <f t="shared" si="9"/>
        <v>千葉県匝瑳市</v>
      </c>
      <c r="B634" s="101" t="s">
        <v>3277</v>
      </c>
      <c r="C634" s="102" t="s">
        <v>3229</v>
      </c>
      <c r="D634" s="103" t="s">
        <v>3276</v>
      </c>
      <c r="E634" s="102"/>
    </row>
    <row r="635" spans="1:5" x14ac:dyDescent="0.2">
      <c r="A635" s="98" t="str">
        <f t="shared" si="9"/>
        <v>千葉県香取市</v>
      </c>
      <c r="B635" s="101" t="s">
        <v>3275</v>
      </c>
      <c r="C635" s="102" t="s">
        <v>3229</v>
      </c>
      <c r="D635" s="103" t="s">
        <v>3274</v>
      </c>
      <c r="E635" s="102"/>
    </row>
    <row r="636" spans="1:5" x14ac:dyDescent="0.2">
      <c r="A636" s="98" t="str">
        <f t="shared" si="9"/>
        <v>千葉県山武市</v>
      </c>
      <c r="B636" s="101" t="s">
        <v>3273</v>
      </c>
      <c r="C636" s="102" t="s">
        <v>3229</v>
      </c>
      <c r="D636" s="103" t="s">
        <v>3272</v>
      </c>
      <c r="E636" s="102"/>
    </row>
    <row r="637" spans="1:5" x14ac:dyDescent="0.2">
      <c r="A637" s="98" t="str">
        <f t="shared" si="9"/>
        <v>千葉県いすみ市</v>
      </c>
      <c r="B637" s="101" t="s">
        <v>3271</v>
      </c>
      <c r="C637" s="102" t="s">
        <v>3229</v>
      </c>
      <c r="D637" s="103" t="s">
        <v>3270</v>
      </c>
      <c r="E637" s="102"/>
    </row>
    <row r="638" spans="1:5" x14ac:dyDescent="0.2">
      <c r="A638" s="98" t="str">
        <f t="shared" si="9"/>
        <v>千葉県大網白里市</v>
      </c>
      <c r="B638" s="101" t="s">
        <v>3269</v>
      </c>
      <c r="C638" s="102" t="s">
        <v>3229</v>
      </c>
      <c r="D638" s="103" t="s">
        <v>3268</v>
      </c>
      <c r="E638" s="102"/>
    </row>
    <row r="639" spans="1:5" x14ac:dyDescent="0.2">
      <c r="A639" s="98" t="str">
        <f t="shared" si="9"/>
        <v>千葉県印旛郡酒々井町</v>
      </c>
      <c r="B639" s="101" t="s">
        <v>3267</v>
      </c>
      <c r="C639" s="102" t="s">
        <v>3229</v>
      </c>
      <c r="D639" s="103" t="s">
        <v>3264</v>
      </c>
      <c r="E639" s="102" t="s">
        <v>3266</v>
      </c>
    </row>
    <row r="640" spans="1:5" x14ac:dyDescent="0.2">
      <c r="A640" s="98" t="str">
        <f t="shared" si="9"/>
        <v>千葉県印旛郡栄町</v>
      </c>
      <c r="B640" s="101" t="s">
        <v>3265</v>
      </c>
      <c r="C640" s="102" t="s">
        <v>3229</v>
      </c>
      <c r="D640" s="103" t="s">
        <v>3264</v>
      </c>
      <c r="E640" s="102" t="s">
        <v>3263</v>
      </c>
    </row>
    <row r="641" spans="1:5" x14ac:dyDescent="0.2">
      <c r="A641" s="98" t="str">
        <f t="shared" si="9"/>
        <v>千葉県香取郡神崎町</v>
      </c>
      <c r="B641" s="101" t="s">
        <v>3262</v>
      </c>
      <c r="C641" s="102" t="s">
        <v>3229</v>
      </c>
      <c r="D641" s="103" t="s">
        <v>3257</v>
      </c>
      <c r="E641" s="102" t="s">
        <v>3261</v>
      </c>
    </row>
    <row r="642" spans="1:5" x14ac:dyDescent="0.2">
      <c r="A642" s="98" t="str">
        <f t="shared" ref="A642:A705" si="10">C642&amp;D642&amp;E642</f>
        <v>千葉県香取郡多古町</v>
      </c>
      <c r="B642" s="101" t="s">
        <v>3260</v>
      </c>
      <c r="C642" s="102" t="s">
        <v>3229</v>
      </c>
      <c r="D642" s="103" t="s">
        <v>3257</v>
      </c>
      <c r="E642" s="102" t="s">
        <v>3259</v>
      </c>
    </row>
    <row r="643" spans="1:5" x14ac:dyDescent="0.2">
      <c r="A643" s="98" t="str">
        <f t="shared" si="10"/>
        <v>千葉県香取郡東庄町</v>
      </c>
      <c r="B643" s="101" t="s">
        <v>3258</v>
      </c>
      <c r="C643" s="102" t="s">
        <v>3229</v>
      </c>
      <c r="D643" s="103" t="s">
        <v>3257</v>
      </c>
      <c r="E643" s="102" t="s">
        <v>3256</v>
      </c>
    </row>
    <row r="644" spans="1:5" x14ac:dyDescent="0.2">
      <c r="A644" s="98" t="str">
        <f t="shared" si="10"/>
        <v>千葉県山武郡九十九里町</v>
      </c>
      <c r="B644" s="101" t="s">
        <v>3255</v>
      </c>
      <c r="C644" s="102" t="s">
        <v>3229</v>
      </c>
      <c r="D644" s="103" t="s">
        <v>3250</v>
      </c>
      <c r="E644" s="102" t="s">
        <v>3254</v>
      </c>
    </row>
    <row r="645" spans="1:5" x14ac:dyDescent="0.2">
      <c r="A645" s="98" t="str">
        <f t="shared" si="10"/>
        <v>千葉県山武郡芝山町</v>
      </c>
      <c r="B645" s="101" t="s">
        <v>3253</v>
      </c>
      <c r="C645" s="102" t="s">
        <v>3229</v>
      </c>
      <c r="D645" s="103" t="s">
        <v>3250</v>
      </c>
      <c r="E645" s="102" t="s">
        <v>3252</v>
      </c>
    </row>
    <row r="646" spans="1:5" x14ac:dyDescent="0.2">
      <c r="A646" s="98" t="str">
        <f t="shared" si="10"/>
        <v>千葉県山武郡横芝光町</v>
      </c>
      <c r="B646" s="101" t="s">
        <v>3251</v>
      </c>
      <c r="C646" s="102" t="s">
        <v>3229</v>
      </c>
      <c r="D646" s="103" t="s">
        <v>3250</v>
      </c>
      <c r="E646" s="102" t="s">
        <v>3249</v>
      </c>
    </row>
    <row r="647" spans="1:5" x14ac:dyDescent="0.2">
      <c r="A647" s="98" t="str">
        <f t="shared" si="10"/>
        <v>千葉県長生郡一宮町</v>
      </c>
      <c r="B647" s="101" t="s">
        <v>3248</v>
      </c>
      <c r="C647" s="102" t="s">
        <v>3229</v>
      </c>
      <c r="D647" s="103" t="s">
        <v>3237</v>
      </c>
      <c r="E647" s="102" t="s">
        <v>3247</v>
      </c>
    </row>
    <row r="648" spans="1:5" x14ac:dyDescent="0.2">
      <c r="A648" s="98" t="str">
        <f t="shared" si="10"/>
        <v>千葉県長生郡睦沢町</v>
      </c>
      <c r="B648" s="101" t="s">
        <v>3246</v>
      </c>
      <c r="C648" s="102" t="s">
        <v>3229</v>
      </c>
      <c r="D648" s="103" t="s">
        <v>3237</v>
      </c>
      <c r="E648" s="102" t="s">
        <v>3245</v>
      </c>
    </row>
    <row r="649" spans="1:5" x14ac:dyDescent="0.2">
      <c r="A649" s="98" t="str">
        <f t="shared" si="10"/>
        <v>千葉県長生郡長生村</v>
      </c>
      <c r="B649" s="101" t="s">
        <v>3244</v>
      </c>
      <c r="C649" s="102" t="s">
        <v>3229</v>
      </c>
      <c r="D649" s="103" t="s">
        <v>3237</v>
      </c>
      <c r="E649" s="102" t="s">
        <v>3243</v>
      </c>
    </row>
    <row r="650" spans="1:5" x14ac:dyDescent="0.2">
      <c r="A650" s="98" t="str">
        <f t="shared" si="10"/>
        <v>千葉県長生郡白子町</v>
      </c>
      <c r="B650" s="101" t="s">
        <v>3242</v>
      </c>
      <c r="C650" s="102" t="s">
        <v>3229</v>
      </c>
      <c r="D650" s="103" t="s">
        <v>3237</v>
      </c>
      <c r="E650" s="102" t="s">
        <v>3241</v>
      </c>
    </row>
    <row r="651" spans="1:5" x14ac:dyDescent="0.2">
      <c r="A651" s="98" t="str">
        <f t="shared" si="10"/>
        <v>千葉県長生郡長柄町</v>
      </c>
      <c r="B651" s="101" t="s">
        <v>3240</v>
      </c>
      <c r="C651" s="102" t="s">
        <v>3229</v>
      </c>
      <c r="D651" s="103" t="s">
        <v>3237</v>
      </c>
      <c r="E651" s="102" t="s">
        <v>3239</v>
      </c>
    </row>
    <row r="652" spans="1:5" x14ac:dyDescent="0.2">
      <c r="A652" s="98" t="str">
        <f t="shared" si="10"/>
        <v>千葉県長生郡長南町</v>
      </c>
      <c r="B652" s="101" t="s">
        <v>3238</v>
      </c>
      <c r="C652" s="102" t="s">
        <v>3229</v>
      </c>
      <c r="D652" s="103" t="s">
        <v>3237</v>
      </c>
      <c r="E652" s="102" t="s">
        <v>3236</v>
      </c>
    </row>
    <row r="653" spans="1:5" x14ac:dyDescent="0.2">
      <c r="A653" s="98" t="str">
        <f t="shared" si="10"/>
        <v>千葉県夷隅郡大多喜町</v>
      </c>
      <c r="B653" s="101" t="s">
        <v>3235</v>
      </c>
      <c r="C653" s="102" t="s">
        <v>3229</v>
      </c>
      <c r="D653" s="103" t="s">
        <v>3232</v>
      </c>
      <c r="E653" s="102" t="s">
        <v>3234</v>
      </c>
    </row>
    <row r="654" spans="1:5" x14ac:dyDescent="0.2">
      <c r="A654" s="98" t="str">
        <f t="shared" si="10"/>
        <v>千葉県夷隅郡御宿町</v>
      </c>
      <c r="B654" s="101" t="s">
        <v>3233</v>
      </c>
      <c r="C654" s="102" t="s">
        <v>3229</v>
      </c>
      <c r="D654" s="103" t="s">
        <v>3232</v>
      </c>
      <c r="E654" s="102" t="s">
        <v>3231</v>
      </c>
    </row>
    <row r="655" spans="1:5" x14ac:dyDescent="0.2">
      <c r="A655" s="98" t="str">
        <f t="shared" si="10"/>
        <v>千葉県安房郡鋸南町</v>
      </c>
      <c r="B655" s="101" t="s">
        <v>3230</v>
      </c>
      <c r="C655" s="102" t="s">
        <v>3229</v>
      </c>
      <c r="D655" s="103" t="s">
        <v>3228</v>
      </c>
      <c r="E655" s="102" t="s">
        <v>3227</v>
      </c>
    </row>
    <row r="656" spans="1:5" x14ac:dyDescent="0.2">
      <c r="A656" s="98" t="str">
        <f t="shared" si="10"/>
        <v>東京都千代田区</v>
      </c>
      <c r="B656" s="101" t="s">
        <v>3226</v>
      </c>
      <c r="C656" s="102" t="s">
        <v>3106</v>
      </c>
      <c r="D656" s="103" t="s">
        <v>3225</v>
      </c>
      <c r="E656" s="102"/>
    </row>
    <row r="657" spans="1:5" x14ac:dyDescent="0.2">
      <c r="A657" s="98" t="str">
        <f t="shared" si="10"/>
        <v>東京都中央区</v>
      </c>
      <c r="B657" s="101" t="s">
        <v>3224</v>
      </c>
      <c r="C657" s="102" t="s">
        <v>3106</v>
      </c>
      <c r="D657" s="103" t="s">
        <v>933</v>
      </c>
      <c r="E657" s="102"/>
    </row>
    <row r="658" spans="1:5" x14ac:dyDescent="0.2">
      <c r="A658" s="98" t="str">
        <f t="shared" si="10"/>
        <v>東京都港区</v>
      </c>
      <c r="B658" s="101" t="s">
        <v>3223</v>
      </c>
      <c r="C658" s="102" t="s">
        <v>3106</v>
      </c>
      <c r="D658" s="103" t="s">
        <v>2053</v>
      </c>
      <c r="E658" s="102"/>
    </row>
    <row r="659" spans="1:5" x14ac:dyDescent="0.2">
      <c r="A659" s="98" t="str">
        <f t="shared" si="10"/>
        <v>東京都新宿区</v>
      </c>
      <c r="B659" s="101" t="s">
        <v>3222</v>
      </c>
      <c r="C659" s="102" t="s">
        <v>3106</v>
      </c>
      <c r="D659" s="103" t="s">
        <v>3221</v>
      </c>
      <c r="E659" s="102"/>
    </row>
    <row r="660" spans="1:5" x14ac:dyDescent="0.2">
      <c r="A660" s="98" t="str">
        <f t="shared" si="10"/>
        <v>東京都文京区</v>
      </c>
      <c r="B660" s="101" t="s">
        <v>3220</v>
      </c>
      <c r="C660" s="102" t="s">
        <v>3106</v>
      </c>
      <c r="D660" s="103" t="s">
        <v>3219</v>
      </c>
      <c r="E660" s="102"/>
    </row>
    <row r="661" spans="1:5" x14ac:dyDescent="0.2">
      <c r="A661" s="98" t="str">
        <f t="shared" si="10"/>
        <v>東京都台東区</v>
      </c>
      <c r="B661" s="101" t="s">
        <v>3218</v>
      </c>
      <c r="C661" s="102" t="s">
        <v>3106</v>
      </c>
      <c r="D661" s="103" t="s">
        <v>3217</v>
      </c>
      <c r="E661" s="102"/>
    </row>
    <row r="662" spans="1:5" x14ac:dyDescent="0.2">
      <c r="A662" s="98" t="str">
        <f t="shared" si="10"/>
        <v>東京都墨田区</v>
      </c>
      <c r="B662" s="101" t="s">
        <v>3216</v>
      </c>
      <c r="C662" s="102" t="s">
        <v>3106</v>
      </c>
      <c r="D662" s="103" t="s">
        <v>3215</v>
      </c>
      <c r="E662" s="102"/>
    </row>
    <row r="663" spans="1:5" x14ac:dyDescent="0.2">
      <c r="A663" s="98" t="str">
        <f t="shared" si="10"/>
        <v>東京都江東区</v>
      </c>
      <c r="B663" s="101" t="s">
        <v>3214</v>
      </c>
      <c r="C663" s="102" t="s">
        <v>3106</v>
      </c>
      <c r="D663" s="103" t="s">
        <v>3213</v>
      </c>
      <c r="E663" s="102"/>
    </row>
    <row r="664" spans="1:5" x14ac:dyDescent="0.2">
      <c r="A664" s="98" t="str">
        <f t="shared" si="10"/>
        <v>東京都品川区</v>
      </c>
      <c r="B664" s="101" t="s">
        <v>3212</v>
      </c>
      <c r="C664" s="102" t="s">
        <v>3106</v>
      </c>
      <c r="D664" s="103" t="s">
        <v>3211</v>
      </c>
      <c r="E664" s="102"/>
    </row>
    <row r="665" spans="1:5" x14ac:dyDescent="0.2">
      <c r="A665" s="98" t="str">
        <f t="shared" si="10"/>
        <v>東京都目黒区</v>
      </c>
      <c r="B665" s="101" t="s">
        <v>3210</v>
      </c>
      <c r="C665" s="102" t="s">
        <v>3106</v>
      </c>
      <c r="D665" s="103" t="s">
        <v>3209</v>
      </c>
      <c r="E665" s="102"/>
    </row>
    <row r="666" spans="1:5" x14ac:dyDescent="0.2">
      <c r="A666" s="98" t="str">
        <f t="shared" si="10"/>
        <v>東京都大田区</v>
      </c>
      <c r="B666" s="101" t="s">
        <v>3208</v>
      </c>
      <c r="C666" s="102" t="s">
        <v>3106</v>
      </c>
      <c r="D666" s="103" t="s">
        <v>3207</v>
      </c>
      <c r="E666" s="102"/>
    </row>
    <row r="667" spans="1:5" x14ac:dyDescent="0.2">
      <c r="A667" s="98" t="str">
        <f t="shared" si="10"/>
        <v>東京都世田谷区</v>
      </c>
      <c r="B667" s="101" t="s">
        <v>3206</v>
      </c>
      <c r="C667" s="102" t="s">
        <v>3106</v>
      </c>
      <c r="D667" s="103" t="s">
        <v>3205</v>
      </c>
      <c r="E667" s="102"/>
    </row>
    <row r="668" spans="1:5" x14ac:dyDescent="0.2">
      <c r="A668" s="98" t="str">
        <f t="shared" si="10"/>
        <v>東京都渋谷区</v>
      </c>
      <c r="B668" s="101" t="s">
        <v>3204</v>
      </c>
      <c r="C668" s="102" t="s">
        <v>3106</v>
      </c>
      <c r="D668" s="103" t="s">
        <v>3203</v>
      </c>
      <c r="E668" s="102"/>
    </row>
    <row r="669" spans="1:5" x14ac:dyDescent="0.2">
      <c r="A669" s="98" t="str">
        <f t="shared" si="10"/>
        <v>東京都中野区</v>
      </c>
      <c r="B669" s="101" t="s">
        <v>3202</v>
      </c>
      <c r="C669" s="102" t="s">
        <v>3106</v>
      </c>
      <c r="D669" s="103" t="s">
        <v>3201</v>
      </c>
      <c r="E669" s="102"/>
    </row>
    <row r="670" spans="1:5" x14ac:dyDescent="0.2">
      <c r="A670" s="98" t="str">
        <f t="shared" si="10"/>
        <v>東京都杉並区</v>
      </c>
      <c r="B670" s="101" t="s">
        <v>3200</v>
      </c>
      <c r="C670" s="102" t="s">
        <v>3106</v>
      </c>
      <c r="D670" s="103" t="s">
        <v>3199</v>
      </c>
      <c r="E670" s="102"/>
    </row>
    <row r="671" spans="1:5" x14ac:dyDescent="0.2">
      <c r="A671" s="98" t="str">
        <f t="shared" si="10"/>
        <v>東京都豊島区</v>
      </c>
      <c r="B671" s="101" t="s">
        <v>3198</v>
      </c>
      <c r="C671" s="102" t="s">
        <v>3106</v>
      </c>
      <c r="D671" s="103" t="s">
        <v>3197</v>
      </c>
      <c r="E671" s="102"/>
    </row>
    <row r="672" spans="1:5" x14ac:dyDescent="0.2">
      <c r="A672" s="98" t="str">
        <f t="shared" si="10"/>
        <v>東京都北区</v>
      </c>
      <c r="B672" s="101" t="s">
        <v>3196</v>
      </c>
      <c r="C672" s="102" t="s">
        <v>3106</v>
      </c>
      <c r="D672" s="103" t="s">
        <v>928</v>
      </c>
      <c r="E672" s="102"/>
    </row>
    <row r="673" spans="1:5" x14ac:dyDescent="0.2">
      <c r="A673" s="98" t="str">
        <f t="shared" si="10"/>
        <v>東京都荒川区</v>
      </c>
      <c r="B673" s="101" t="s">
        <v>3195</v>
      </c>
      <c r="C673" s="102" t="s">
        <v>3106</v>
      </c>
      <c r="D673" s="103" t="s">
        <v>3194</v>
      </c>
      <c r="E673" s="102"/>
    </row>
    <row r="674" spans="1:5" x14ac:dyDescent="0.2">
      <c r="A674" s="98" t="str">
        <f t="shared" si="10"/>
        <v>東京都板橋区</v>
      </c>
      <c r="B674" s="101" t="s">
        <v>3193</v>
      </c>
      <c r="C674" s="102" t="s">
        <v>3106</v>
      </c>
      <c r="D674" s="103" t="s">
        <v>3192</v>
      </c>
      <c r="E674" s="102"/>
    </row>
    <row r="675" spans="1:5" x14ac:dyDescent="0.2">
      <c r="A675" s="98" t="str">
        <f t="shared" si="10"/>
        <v>東京都練馬区</v>
      </c>
      <c r="B675" s="101" t="s">
        <v>3191</v>
      </c>
      <c r="C675" s="102" t="s">
        <v>3106</v>
      </c>
      <c r="D675" s="103" t="s">
        <v>3190</v>
      </c>
      <c r="E675" s="102"/>
    </row>
    <row r="676" spans="1:5" x14ac:dyDescent="0.2">
      <c r="A676" s="98" t="str">
        <f t="shared" si="10"/>
        <v>東京都足立区</v>
      </c>
      <c r="B676" s="101" t="s">
        <v>3189</v>
      </c>
      <c r="C676" s="102" t="s">
        <v>3106</v>
      </c>
      <c r="D676" s="103" t="s">
        <v>3188</v>
      </c>
      <c r="E676" s="102"/>
    </row>
    <row r="677" spans="1:5" x14ac:dyDescent="0.2">
      <c r="A677" s="98" t="str">
        <f t="shared" si="10"/>
        <v>東京都葛飾区</v>
      </c>
      <c r="B677" s="101" t="s">
        <v>3187</v>
      </c>
      <c r="C677" s="102" t="s">
        <v>3106</v>
      </c>
      <c r="D677" s="103" t="s">
        <v>3186</v>
      </c>
      <c r="E677" s="102"/>
    </row>
    <row r="678" spans="1:5" x14ac:dyDescent="0.2">
      <c r="A678" s="98" t="str">
        <f t="shared" si="10"/>
        <v>東京都江戸川区</v>
      </c>
      <c r="B678" s="101" t="s">
        <v>3185</v>
      </c>
      <c r="C678" s="102" t="s">
        <v>3106</v>
      </c>
      <c r="D678" s="103" t="s">
        <v>3184</v>
      </c>
      <c r="E678" s="102"/>
    </row>
    <row r="679" spans="1:5" x14ac:dyDescent="0.2">
      <c r="A679" s="98" t="str">
        <f t="shared" si="10"/>
        <v>東京都八王子市</v>
      </c>
      <c r="B679" s="101" t="s">
        <v>3183</v>
      </c>
      <c r="C679" s="102" t="s">
        <v>3106</v>
      </c>
      <c r="D679" s="103" t="s">
        <v>3182</v>
      </c>
      <c r="E679" s="102"/>
    </row>
    <row r="680" spans="1:5" x14ac:dyDescent="0.2">
      <c r="A680" s="98" t="str">
        <f t="shared" si="10"/>
        <v>東京都立川市</v>
      </c>
      <c r="B680" s="101" t="s">
        <v>3181</v>
      </c>
      <c r="C680" s="102" t="s">
        <v>3106</v>
      </c>
      <c r="D680" s="103" t="s">
        <v>3180</v>
      </c>
      <c r="E680" s="102"/>
    </row>
    <row r="681" spans="1:5" x14ac:dyDescent="0.2">
      <c r="A681" s="98" t="str">
        <f t="shared" si="10"/>
        <v>東京都武蔵野市</v>
      </c>
      <c r="B681" s="101" t="s">
        <v>3179</v>
      </c>
      <c r="C681" s="102" t="s">
        <v>3106</v>
      </c>
      <c r="D681" s="103" t="s">
        <v>3178</v>
      </c>
      <c r="E681" s="102"/>
    </row>
    <row r="682" spans="1:5" x14ac:dyDescent="0.2">
      <c r="A682" s="98" t="str">
        <f t="shared" si="10"/>
        <v>東京都三鷹市</v>
      </c>
      <c r="B682" s="101" t="s">
        <v>3177</v>
      </c>
      <c r="C682" s="102" t="s">
        <v>3106</v>
      </c>
      <c r="D682" s="103" t="s">
        <v>3176</v>
      </c>
      <c r="E682" s="102"/>
    </row>
    <row r="683" spans="1:5" x14ac:dyDescent="0.2">
      <c r="A683" s="98" t="str">
        <f t="shared" si="10"/>
        <v>東京都青梅市</v>
      </c>
      <c r="B683" s="101" t="s">
        <v>3175</v>
      </c>
      <c r="C683" s="102" t="s">
        <v>3106</v>
      </c>
      <c r="D683" s="103" t="s">
        <v>3174</v>
      </c>
      <c r="E683" s="102"/>
    </row>
    <row r="684" spans="1:5" x14ac:dyDescent="0.2">
      <c r="A684" s="98" t="str">
        <f t="shared" si="10"/>
        <v>東京都府中市</v>
      </c>
      <c r="B684" s="101" t="s">
        <v>3173</v>
      </c>
      <c r="C684" s="102" t="s">
        <v>3106</v>
      </c>
      <c r="D684" s="103" t="s">
        <v>1481</v>
      </c>
      <c r="E684" s="102"/>
    </row>
    <row r="685" spans="1:5" x14ac:dyDescent="0.2">
      <c r="A685" s="98" t="str">
        <f t="shared" si="10"/>
        <v>東京都昭島市</v>
      </c>
      <c r="B685" s="101" t="s">
        <v>3172</v>
      </c>
      <c r="C685" s="102" t="s">
        <v>3106</v>
      </c>
      <c r="D685" s="103" t="s">
        <v>3171</v>
      </c>
      <c r="E685" s="102"/>
    </row>
    <row r="686" spans="1:5" x14ac:dyDescent="0.2">
      <c r="A686" s="98" t="str">
        <f t="shared" si="10"/>
        <v>東京都調布市</v>
      </c>
      <c r="B686" s="101" t="s">
        <v>3170</v>
      </c>
      <c r="C686" s="102" t="s">
        <v>3106</v>
      </c>
      <c r="D686" s="103" t="s">
        <v>3169</v>
      </c>
      <c r="E686" s="102"/>
    </row>
    <row r="687" spans="1:5" x14ac:dyDescent="0.2">
      <c r="A687" s="98" t="str">
        <f t="shared" si="10"/>
        <v>東京都町田市</v>
      </c>
      <c r="B687" s="101" t="s">
        <v>3168</v>
      </c>
      <c r="C687" s="102" t="s">
        <v>3106</v>
      </c>
      <c r="D687" s="103" t="s">
        <v>3167</v>
      </c>
      <c r="E687" s="102"/>
    </row>
    <row r="688" spans="1:5" x14ac:dyDescent="0.2">
      <c r="A688" s="98" t="str">
        <f t="shared" si="10"/>
        <v>東京都小金井市</v>
      </c>
      <c r="B688" s="101" t="s">
        <v>3166</v>
      </c>
      <c r="C688" s="102" t="s">
        <v>3106</v>
      </c>
      <c r="D688" s="103" t="s">
        <v>3165</v>
      </c>
      <c r="E688" s="102"/>
    </row>
    <row r="689" spans="1:5" x14ac:dyDescent="0.2">
      <c r="A689" s="98" t="str">
        <f t="shared" si="10"/>
        <v>東京都小平市</v>
      </c>
      <c r="B689" s="101" t="s">
        <v>3164</v>
      </c>
      <c r="C689" s="102" t="s">
        <v>3106</v>
      </c>
      <c r="D689" s="103" t="s">
        <v>3163</v>
      </c>
      <c r="E689" s="102"/>
    </row>
    <row r="690" spans="1:5" x14ac:dyDescent="0.2">
      <c r="A690" s="98" t="str">
        <f t="shared" si="10"/>
        <v>東京都日野市</v>
      </c>
      <c r="B690" s="101" t="s">
        <v>3162</v>
      </c>
      <c r="C690" s="102" t="s">
        <v>3106</v>
      </c>
      <c r="D690" s="103" t="s">
        <v>3161</v>
      </c>
      <c r="E690" s="102"/>
    </row>
    <row r="691" spans="1:5" x14ac:dyDescent="0.2">
      <c r="A691" s="98" t="str">
        <f t="shared" si="10"/>
        <v>東京都東村山市</v>
      </c>
      <c r="B691" s="101" t="s">
        <v>3160</v>
      </c>
      <c r="C691" s="102" t="s">
        <v>3106</v>
      </c>
      <c r="D691" s="103" t="s">
        <v>3159</v>
      </c>
      <c r="E691" s="102"/>
    </row>
    <row r="692" spans="1:5" x14ac:dyDescent="0.2">
      <c r="A692" s="98" t="str">
        <f t="shared" si="10"/>
        <v>東京都国分寺市</v>
      </c>
      <c r="B692" s="101" t="s">
        <v>3158</v>
      </c>
      <c r="C692" s="102" t="s">
        <v>3106</v>
      </c>
      <c r="D692" s="103" t="s">
        <v>3157</v>
      </c>
      <c r="E692" s="102"/>
    </row>
    <row r="693" spans="1:5" x14ac:dyDescent="0.2">
      <c r="A693" s="98" t="str">
        <f t="shared" si="10"/>
        <v>東京都国立市</v>
      </c>
      <c r="B693" s="101" t="s">
        <v>3156</v>
      </c>
      <c r="C693" s="102" t="s">
        <v>3106</v>
      </c>
      <c r="D693" s="103" t="s">
        <v>3155</v>
      </c>
      <c r="E693" s="102"/>
    </row>
    <row r="694" spans="1:5" x14ac:dyDescent="0.2">
      <c r="A694" s="98" t="str">
        <f t="shared" si="10"/>
        <v>東京都福生市</v>
      </c>
      <c r="B694" s="101" t="s">
        <v>3154</v>
      </c>
      <c r="C694" s="102" t="s">
        <v>3106</v>
      </c>
      <c r="D694" s="103" t="s">
        <v>3153</v>
      </c>
      <c r="E694" s="102"/>
    </row>
    <row r="695" spans="1:5" x14ac:dyDescent="0.2">
      <c r="A695" s="98" t="str">
        <f t="shared" si="10"/>
        <v>東京都狛江市</v>
      </c>
      <c r="B695" s="101" t="s">
        <v>3152</v>
      </c>
      <c r="C695" s="102" t="s">
        <v>3106</v>
      </c>
      <c r="D695" s="103" t="s">
        <v>3151</v>
      </c>
      <c r="E695" s="102"/>
    </row>
    <row r="696" spans="1:5" x14ac:dyDescent="0.2">
      <c r="A696" s="98" t="str">
        <f t="shared" si="10"/>
        <v>東京都東大和市</v>
      </c>
      <c r="B696" s="101" t="s">
        <v>3150</v>
      </c>
      <c r="C696" s="102" t="s">
        <v>3106</v>
      </c>
      <c r="D696" s="103" t="s">
        <v>3149</v>
      </c>
      <c r="E696" s="102"/>
    </row>
    <row r="697" spans="1:5" x14ac:dyDescent="0.2">
      <c r="A697" s="98" t="str">
        <f t="shared" si="10"/>
        <v>東京都清瀬市</v>
      </c>
      <c r="B697" s="101" t="s">
        <v>3148</v>
      </c>
      <c r="C697" s="102" t="s">
        <v>3106</v>
      </c>
      <c r="D697" s="103" t="s">
        <v>3147</v>
      </c>
      <c r="E697" s="102"/>
    </row>
    <row r="698" spans="1:5" x14ac:dyDescent="0.2">
      <c r="A698" s="98" t="str">
        <f t="shared" si="10"/>
        <v>東京都東久留米市</v>
      </c>
      <c r="B698" s="101" t="s">
        <v>3146</v>
      </c>
      <c r="C698" s="102" t="s">
        <v>3106</v>
      </c>
      <c r="D698" s="103" t="s">
        <v>3145</v>
      </c>
      <c r="E698" s="102"/>
    </row>
    <row r="699" spans="1:5" x14ac:dyDescent="0.2">
      <c r="A699" s="98" t="str">
        <f t="shared" si="10"/>
        <v>東京都武蔵村山市</v>
      </c>
      <c r="B699" s="101" t="s">
        <v>3144</v>
      </c>
      <c r="C699" s="102" t="s">
        <v>3106</v>
      </c>
      <c r="D699" s="103" t="s">
        <v>3143</v>
      </c>
      <c r="E699" s="102"/>
    </row>
    <row r="700" spans="1:5" x14ac:dyDescent="0.2">
      <c r="A700" s="98" t="str">
        <f t="shared" si="10"/>
        <v>東京都多摩市</v>
      </c>
      <c r="B700" s="101" t="s">
        <v>3142</v>
      </c>
      <c r="C700" s="102" t="s">
        <v>3106</v>
      </c>
      <c r="D700" s="103" t="s">
        <v>3141</v>
      </c>
      <c r="E700" s="102"/>
    </row>
    <row r="701" spans="1:5" x14ac:dyDescent="0.2">
      <c r="A701" s="98" t="str">
        <f t="shared" si="10"/>
        <v>東京都稲城市</v>
      </c>
      <c r="B701" s="101" t="s">
        <v>3140</v>
      </c>
      <c r="C701" s="102" t="s">
        <v>3106</v>
      </c>
      <c r="D701" s="103" t="s">
        <v>3139</v>
      </c>
      <c r="E701" s="102"/>
    </row>
    <row r="702" spans="1:5" x14ac:dyDescent="0.2">
      <c r="A702" s="98" t="str">
        <f t="shared" si="10"/>
        <v>東京都羽村市</v>
      </c>
      <c r="B702" s="101" t="s">
        <v>3138</v>
      </c>
      <c r="C702" s="102" t="s">
        <v>3106</v>
      </c>
      <c r="D702" s="103" t="s">
        <v>3137</v>
      </c>
      <c r="E702" s="102"/>
    </row>
    <row r="703" spans="1:5" x14ac:dyDescent="0.2">
      <c r="A703" s="98" t="str">
        <f t="shared" si="10"/>
        <v>東京都あきる野市</v>
      </c>
      <c r="B703" s="101" t="s">
        <v>3136</v>
      </c>
      <c r="C703" s="102" t="s">
        <v>3106</v>
      </c>
      <c r="D703" s="103" t="s">
        <v>3135</v>
      </c>
      <c r="E703" s="102"/>
    </row>
    <row r="704" spans="1:5" x14ac:dyDescent="0.2">
      <c r="A704" s="98" t="str">
        <f t="shared" si="10"/>
        <v>東京都西東京市</v>
      </c>
      <c r="B704" s="101" t="s">
        <v>3134</v>
      </c>
      <c r="C704" s="102" t="s">
        <v>3106</v>
      </c>
      <c r="D704" s="103" t="s">
        <v>3133</v>
      </c>
      <c r="E704" s="102"/>
    </row>
    <row r="705" spans="1:5" x14ac:dyDescent="0.2">
      <c r="A705" s="98" t="str">
        <f t="shared" si="10"/>
        <v>東京都西多摩郡瑞穂町</v>
      </c>
      <c r="B705" s="101" t="s">
        <v>3132</v>
      </c>
      <c r="C705" s="102" t="s">
        <v>3106</v>
      </c>
      <c r="D705" s="103" t="s">
        <v>3125</v>
      </c>
      <c r="E705" s="102" t="s">
        <v>3131</v>
      </c>
    </row>
    <row r="706" spans="1:5" x14ac:dyDescent="0.2">
      <c r="A706" s="98" t="str">
        <f t="shared" ref="A706:A769" si="11">C706&amp;D706&amp;E706</f>
        <v>東京都西多摩郡日の出町</v>
      </c>
      <c r="B706" s="101" t="s">
        <v>3130</v>
      </c>
      <c r="C706" s="102" t="s">
        <v>3106</v>
      </c>
      <c r="D706" s="103" t="s">
        <v>3125</v>
      </c>
      <c r="E706" s="102" t="s">
        <v>3129</v>
      </c>
    </row>
    <row r="707" spans="1:5" x14ac:dyDescent="0.2">
      <c r="A707" s="98" t="str">
        <f t="shared" si="11"/>
        <v>東京都西多摩郡檜原村</v>
      </c>
      <c r="B707" s="101" t="s">
        <v>3128</v>
      </c>
      <c r="C707" s="102" t="s">
        <v>3106</v>
      </c>
      <c r="D707" s="103" t="s">
        <v>3125</v>
      </c>
      <c r="E707" s="102" t="s">
        <v>3127</v>
      </c>
    </row>
    <row r="708" spans="1:5" x14ac:dyDescent="0.2">
      <c r="A708" s="98" t="str">
        <f t="shared" si="11"/>
        <v>東京都西多摩郡奥多摩町</v>
      </c>
      <c r="B708" s="101" t="s">
        <v>3126</v>
      </c>
      <c r="C708" s="102" t="s">
        <v>3106</v>
      </c>
      <c r="D708" s="103" t="s">
        <v>3125</v>
      </c>
      <c r="E708" s="102" t="s">
        <v>3124</v>
      </c>
    </row>
    <row r="709" spans="1:5" x14ac:dyDescent="0.2">
      <c r="A709" s="98" t="str">
        <f t="shared" si="11"/>
        <v>東京都大島町</v>
      </c>
      <c r="B709" s="101" t="s">
        <v>3123</v>
      </c>
      <c r="C709" s="102" t="s">
        <v>3106</v>
      </c>
      <c r="D709" s="103"/>
      <c r="E709" s="102" t="s">
        <v>3122</v>
      </c>
    </row>
    <row r="710" spans="1:5" x14ac:dyDescent="0.2">
      <c r="A710" s="98" t="str">
        <f t="shared" si="11"/>
        <v>東京都利島村</v>
      </c>
      <c r="B710" s="101" t="s">
        <v>3121</v>
      </c>
      <c r="C710" s="102" t="s">
        <v>3106</v>
      </c>
      <c r="D710" s="103"/>
      <c r="E710" s="102" t="s">
        <v>3120</v>
      </c>
    </row>
    <row r="711" spans="1:5" x14ac:dyDescent="0.2">
      <c r="A711" s="98" t="str">
        <f t="shared" si="11"/>
        <v>東京都新島村</v>
      </c>
      <c r="B711" s="101" t="s">
        <v>3119</v>
      </c>
      <c r="C711" s="102" t="s">
        <v>3106</v>
      </c>
      <c r="D711" s="103"/>
      <c r="E711" s="102" t="s">
        <v>3118</v>
      </c>
    </row>
    <row r="712" spans="1:5" x14ac:dyDescent="0.2">
      <c r="A712" s="98" t="str">
        <f t="shared" si="11"/>
        <v>東京都神津島村</v>
      </c>
      <c r="B712" s="101" t="s">
        <v>3117</v>
      </c>
      <c r="C712" s="102" t="s">
        <v>3106</v>
      </c>
      <c r="D712" s="103"/>
      <c r="E712" s="102" t="s">
        <v>3116</v>
      </c>
    </row>
    <row r="713" spans="1:5" x14ac:dyDescent="0.2">
      <c r="A713" s="98" t="str">
        <f t="shared" si="11"/>
        <v>東京都三宅村</v>
      </c>
      <c r="B713" s="101" t="s">
        <v>3115</v>
      </c>
      <c r="C713" s="102" t="s">
        <v>3106</v>
      </c>
      <c r="D713" s="103"/>
      <c r="E713" s="102" t="s">
        <v>3114</v>
      </c>
    </row>
    <row r="714" spans="1:5" x14ac:dyDescent="0.2">
      <c r="A714" s="98" t="str">
        <f t="shared" si="11"/>
        <v>東京都御蔵島村</v>
      </c>
      <c r="B714" s="101" t="s">
        <v>3113</v>
      </c>
      <c r="C714" s="102" t="s">
        <v>3106</v>
      </c>
      <c r="D714" s="103"/>
      <c r="E714" s="102" t="s">
        <v>3112</v>
      </c>
    </row>
    <row r="715" spans="1:5" x14ac:dyDescent="0.2">
      <c r="A715" s="98" t="str">
        <f t="shared" si="11"/>
        <v>東京都八丈町</v>
      </c>
      <c r="B715" s="101" t="s">
        <v>3111</v>
      </c>
      <c r="C715" s="102" t="s">
        <v>3106</v>
      </c>
      <c r="D715" s="103"/>
      <c r="E715" s="102" t="s">
        <v>3110</v>
      </c>
    </row>
    <row r="716" spans="1:5" x14ac:dyDescent="0.2">
      <c r="A716" s="98" t="str">
        <f t="shared" si="11"/>
        <v>東京都青ヶ島村</v>
      </c>
      <c r="B716" s="101" t="s">
        <v>3109</v>
      </c>
      <c r="C716" s="102" t="s">
        <v>3106</v>
      </c>
      <c r="D716" s="103"/>
      <c r="E716" s="102" t="s">
        <v>3108</v>
      </c>
    </row>
    <row r="717" spans="1:5" x14ac:dyDescent="0.2">
      <c r="A717" s="98" t="str">
        <f t="shared" si="11"/>
        <v>東京都小笠原村</v>
      </c>
      <c r="B717" s="101" t="s">
        <v>3107</v>
      </c>
      <c r="C717" s="102" t="s">
        <v>3106</v>
      </c>
      <c r="D717" s="103"/>
      <c r="E717" s="102" t="s">
        <v>3105</v>
      </c>
    </row>
    <row r="718" spans="1:5" x14ac:dyDescent="0.2">
      <c r="A718" s="98" t="str">
        <f t="shared" si="11"/>
        <v>神奈川県横浜市鶴見区</v>
      </c>
      <c r="B718" s="104" t="s">
        <v>3104</v>
      </c>
      <c r="C718" s="105" t="s">
        <v>2990</v>
      </c>
      <c r="D718" s="100" t="s">
        <v>3075</v>
      </c>
      <c r="E718" s="98" t="s">
        <v>2023</v>
      </c>
    </row>
    <row r="719" spans="1:5" x14ac:dyDescent="0.2">
      <c r="A719" s="98" t="str">
        <f t="shared" si="11"/>
        <v>神奈川県横浜市神奈川区</v>
      </c>
      <c r="B719" s="104" t="s">
        <v>3103</v>
      </c>
      <c r="C719" s="105" t="s">
        <v>2990</v>
      </c>
      <c r="D719" s="100" t="s">
        <v>3075</v>
      </c>
      <c r="E719" s="98" t="s">
        <v>3102</v>
      </c>
    </row>
    <row r="720" spans="1:5" x14ac:dyDescent="0.2">
      <c r="A720" s="98" t="str">
        <f t="shared" si="11"/>
        <v>神奈川県横浜市西区</v>
      </c>
      <c r="B720" s="104" t="s">
        <v>3101</v>
      </c>
      <c r="C720" s="105" t="s">
        <v>2990</v>
      </c>
      <c r="D720" s="100" t="s">
        <v>3075</v>
      </c>
      <c r="E720" s="98" t="s">
        <v>931</v>
      </c>
    </row>
    <row r="721" spans="1:5" x14ac:dyDescent="0.2">
      <c r="A721" s="98" t="str">
        <f t="shared" si="11"/>
        <v>神奈川県横浜市中区</v>
      </c>
      <c r="B721" s="104" t="s">
        <v>3100</v>
      </c>
      <c r="C721" s="105" t="s">
        <v>2990</v>
      </c>
      <c r="D721" s="100" t="s">
        <v>3075</v>
      </c>
      <c r="E721" s="98" t="s">
        <v>1505</v>
      </c>
    </row>
    <row r="722" spans="1:5" x14ac:dyDescent="0.2">
      <c r="A722" s="98" t="str">
        <f t="shared" si="11"/>
        <v>神奈川県横浜市南区</v>
      </c>
      <c r="B722" s="104" t="s">
        <v>3099</v>
      </c>
      <c r="C722" s="105" t="s">
        <v>2990</v>
      </c>
      <c r="D722" s="100" t="s">
        <v>3075</v>
      </c>
      <c r="E722" s="98" t="s">
        <v>930</v>
      </c>
    </row>
    <row r="723" spans="1:5" x14ac:dyDescent="0.2">
      <c r="A723" s="98" t="str">
        <f t="shared" si="11"/>
        <v>神奈川県横浜市保土ケ谷区</v>
      </c>
      <c r="B723" s="104" t="s">
        <v>3098</v>
      </c>
      <c r="C723" s="105" t="s">
        <v>2990</v>
      </c>
      <c r="D723" s="100" t="s">
        <v>3075</v>
      </c>
      <c r="E723" s="98" t="s">
        <v>3097</v>
      </c>
    </row>
    <row r="724" spans="1:5" x14ac:dyDescent="0.2">
      <c r="A724" s="98" t="str">
        <f t="shared" si="11"/>
        <v>神奈川県横浜市磯子区</v>
      </c>
      <c r="B724" s="104" t="s">
        <v>3096</v>
      </c>
      <c r="C724" s="105" t="s">
        <v>2990</v>
      </c>
      <c r="D724" s="100" t="s">
        <v>3075</v>
      </c>
      <c r="E724" s="98" t="s">
        <v>3095</v>
      </c>
    </row>
    <row r="725" spans="1:5" x14ac:dyDescent="0.2">
      <c r="A725" s="98" t="str">
        <f t="shared" si="11"/>
        <v>神奈川県横浜市金沢区</v>
      </c>
      <c r="B725" s="104" t="s">
        <v>3094</v>
      </c>
      <c r="C725" s="105" t="s">
        <v>2990</v>
      </c>
      <c r="D725" s="100" t="s">
        <v>3075</v>
      </c>
      <c r="E725" s="98" t="s">
        <v>3093</v>
      </c>
    </row>
    <row r="726" spans="1:5" x14ac:dyDescent="0.2">
      <c r="A726" s="98" t="str">
        <f t="shared" si="11"/>
        <v>神奈川県横浜市港北区</v>
      </c>
      <c r="B726" s="104" t="s">
        <v>3092</v>
      </c>
      <c r="C726" s="105" t="s">
        <v>2990</v>
      </c>
      <c r="D726" s="100" t="s">
        <v>3075</v>
      </c>
      <c r="E726" s="98" t="s">
        <v>3091</v>
      </c>
    </row>
    <row r="727" spans="1:5" x14ac:dyDescent="0.2">
      <c r="A727" s="98" t="str">
        <f t="shared" si="11"/>
        <v>神奈川県横浜市戸塚区</v>
      </c>
      <c r="B727" s="104" t="s">
        <v>3090</v>
      </c>
      <c r="C727" s="105" t="s">
        <v>2990</v>
      </c>
      <c r="D727" s="100" t="s">
        <v>3075</v>
      </c>
      <c r="E727" s="98" t="s">
        <v>3089</v>
      </c>
    </row>
    <row r="728" spans="1:5" x14ac:dyDescent="0.2">
      <c r="A728" s="98" t="str">
        <f t="shared" si="11"/>
        <v>神奈川県横浜市港南区</v>
      </c>
      <c r="B728" s="104" t="s">
        <v>3088</v>
      </c>
      <c r="C728" s="105" t="s">
        <v>2990</v>
      </c>
      <c r="D728" s="100" t="s">
        <v>3075</v>
      </c>
      <c r="E728" s="98" t="s">
        <v>3087</v>
      </c>
    </row>
    <row r="729" spans="1:5" x14ac:dyDescent="0.2">
      <c r="A729" s="98" t="str">
        <f t="shared" si="11"/>
        <v>神奈川県横浜市旭区</v>
      </c>
      <c r="B729" s="104" t="s">
        <v>3086</v>
      </c>
      <c r="C729" s="105" t="s">
        <v>2990</v>
      </c>
      <c r="D729" s="100" t="s">
        <v>3075</v>
      </c>
      <c r="E729" s="98" t="s">
        <v>2037</v>
      </c>
    </row>
    <row r="730" spans="1:5" x14ac:dyDescent="0.2">
      <c r="A730" s="98" t="str">
        <f t="shared" si="11"/>
        <v>神奈川県横浜市緑区</v>
      </c>
      <c r="B730" s="104" t="s">
        <v>3085</v>
      </c>
      <c r="C730" s="105" t="s">
        <v>2990</v>
      </c>
      <c r="D730" s="100" t="s">
        <v>3075</v>
      </c>
      <c r="E730" s="98" t="s">
        <v>2363</v>
      </c>
    </row>
    <row r="731" spans="1:5" x14ac:dyDescent="0.2">
      <c r="A731" s="98" t="str">
        <f t="shared" si="11"/>
        <v>神奈川県横浜市瀬谷区</v>
      </c>
      <c r="B731" s="104" t="s">
        <v>3084</v>
      </c>
      <c r="C731" s="105" t="s">
        <v>2990</v>
      </c>
      <c r="D731" s="100" t="s">
        <v>3075</v>
      </c>
      <c r="E731" s="98" t="s">
        <v>3083</v>
      </c>
    </row>
    <row r="732" spans="1:5" x14ac:dyDescent="0.2">
      <c r="A732" s="98" t="str">
        <f t="shared" si="11"/>
        <v>神奈川県横浜市栄区</v>
      </c>
      <c r="B732" s="104" t="s">
        <v>3082</v>
      </c>
      <c r="C732" s="105" t="s">
        <v>2990</v>
      </c>
      <c r="D732" s="100" t="s">
        <v>3075</v>
      </c>
      <c r="E732" s="98" t="s">
        <v>3081</v>
      </c>
    </row>
    <row r="733" spans="1:5" x14ac:dyDescent="0.2">
      <c r="A733" s="98" t="str">
        <f t="shared" si="11"/>
        <v>神奈川県横浜市泉区</v>
      </c>
      <c r="B733" s="104" t="s">
        <v>3080</v>
      </c>
      <c r="C733" s="105" t="s">
        <v>2990</v>
      </c>
      <c r="D733" s="100" t="s">
        <v>3075</v>
      </c>
      <c r="E733" s="98" t="s">
        <v>3079</v>
      </c>
    </row>
    <row r="734" spans="1:5" x14ac:dyDescent="0.2">
      <c r="A734" s="98" t="str">
        <f t="shared" si="11"/>
        <v>神奈川県横浜市青葉区</v>
      </c>
      <c r="B734" s="104" t="s">
        <v>3078</v>
      </c>
      <c r="C734" s="105" t="s">
        <v>2990</v>
      </c>
      <c r="D734" s="100" t="s">
        <v>3075</v>
      </c>
      <c r="E734" s="98" t="s">
        <v>3077</v>
      </c>
    </row>
    <row r="735" spans="1:5" x14ac:dyDescent="0.2">
      <c r="A735" s="98" t="str">
        <f t="shared" si="11"/>
        <v>神奈川県横浜市都筑区</v>
      </c>
      <c r="B735" s="104" t="s">
        <v>3076</v>
      </c>
      <c r="C735" s="105" t="s">
        <v>2990</v>
      </c>
      <c r="D735" s="100" t="s">
        <v>3075</v>
      </c>
      <c r="E735" s="98" t="s">
        <v>3074</v>
      </c>
    </row>
    <row r="736" spans="1:5" x14ac:dyDescent="0.2">
      <c r="A736" s="98" t="str">
        <f t="shared" si="11"/>
        <v>神奈川県川崎市川崎区</v>
      </c>
      <c r="B736" s="104" t="s">
        <v>3073</v>
      </c>
      <c r="C736" s="105" t="s">
        <v>2990</v>
      </c>
      <c r="D736" s="100" t="s">
        <v>3060</v>
      </c>
      <c r="E736" s="98" t="s">
        <v>3072</v>
      </c>
    </row>
    <row r="737" spans="1:5" x14ac:dyDescent="0.2">
      <c r="A737" s="98" t="str">
        <f t="shared" si="11"/>
        <v>神奈川県川崎市幸区</v>
      </c>
      <c r="B737" s="104" t="s">
        <v>3071</v>
      </c>
      <c r="C737" s="105" t="s">
        <v>2990</v>
      </c>
      <c r="D737" s="100" t="s">
        <v>3060</v>
      </c>
      <c r="E737" s="98" t="s">
        <v>3070</v>
      </c>
    </row>
    <row r="738" spans="1:5" x14ac:dyDescent="0.2">
      <c r="A738" s="98" t="str">
        <f t="shared" si="11"/>
        <v>神奈川県川崎市中原区</v>
      </c>
      <c r="B738" s="104" t="s">
        <v>3069</v>
      </c>
      <c r="C738" s="105" t="s">
        <v>2990</v>
      </c>
      <c r="D738" s="100" t="s">
        <v>3060</v>
      </c>
      <c r="E738" s="98" t="s">
        <v>3068</v>
      </c>
    </row>
    <row r="739" spans="1:5" x14ac:dyDescent="0.2">
      <c r="A739" s="98" t="str">
        <f t="shared" si="11"/>
        <v>神奈川県川崎市高津区</v>
      </c>
      <c r="B739" s="104" t="s">
        <v>3067</v>
      </c>
      <c r="C739" s="105" t="s">
        <v>2990</v>
      </c>
      <c r="D739" s="100" t="s">
        <v>3060</v>
      </c>
      <c r="E739" s="98" t="s">
        <v>3066</v>
      </c>
    </row>
    <row r="740" spans="1:5" x14ac:dyDescent="0.2">
      <c r="A740" s="98" t="str">
        <f t="shared" si="11"/>
        <v>神奈川県川崎市多摩区</v>
      </c>
      <c r="B740" s="104" t="s">
        <v>3065</v>
      </c>
      <c r="C740" s="105" t="s">
        <v>2990</v>
      </c>
      <c r="D740" s="100" t="s">
        <v>3060</v>
      </c>
      <c r="E740" s="98" t="s">
        <v>3064</v>
      </c>
    </row>
    <row r="741" spans="1:5" x14ac:dyDescent="0.2">
      <c r="A741" s="98" t="str">
        <f t="shared" si="11"/>
        <v>神奈川県川崎市宮前区</v>
      </c>
      <c r="B741" s="104" t="s">
        <v>3063</v>
      </c>
      <c r="C741" s="105" t="s">
        <v>2990</v>
      </c>
      <c r="D741" s="100" t="s">
        <v>3060</v>
      </c>
      <c r="E741" s="98" t="s">
        <v>3062</v>
      </c>
    </row>
    <row r="742" spans="1:5" x14ac:dyDescent="0.2">
      <c r="A742" s="98" t="str">
        <f t="shared" si="11"/>
        <v>神奈川県川崎市麻生区</v>
      </c>
      <c r="B742" s="104" t="s">
        <v>3061</v>
      </c>
      <c r="C742" s="105" t="s">
        <v>2990</v>
      </c>
      <c r="D742" s="100" t="s">
        <v>3060</v>
      </c>
      <c r="E742" s="98" t="s">
        <v>3059</v>
      </c>
    </row>
    <row r="743" spans="1:5" x14ac:dyDescent="0.2">
      <c r="A743" s="98" t="str">
        <f t="shared" si="11"/>
        <v>神奈川県相模原市緑区</v>
      </c>
      <c r="B743" s="104" t="s">
        <v>3058</v>
      </c>
      <c r="C743" s="105" t="s">
        <v>2990</v>
      </c>
      <c r="D743" s="100" t="s">
        <v>3055</v>
      </c>
      <c r="E743" s="98" t="s">
        <v>2363</v>
      </c>
    </row>
    <row r="744" spans="1:5" x14ac:dyDescent="0.2">
      <c r="A744" s="98" t="str">
        <f t="shared" si="11"/>
        <v>神奈川県相模原市中央区</v>
      </c>
      <c r="B744" s="104" t="s">
        <v>3057</v>
      </c>
      <c r="C744" s="105" t="s">
        <v>2990</v>
      </c>
      <c r="D744" s="100" t="s">
        <v>3055</v>
      </c>
      <c r="E744" s="98" t="s">
        <v>933</v>
      </c>
    </row>
    <row r="745" spans="1:5" x14ac:dyDescent="0.2">
      <c r="A745" s="98" t="str">
        <f t="shared" si="11"/>
        <v>神奈川県相模原市南区</v>
      </c>
      <c r="B745" s="104" t="s">
        <v>3056</v>
      </c>
      <c r="C745" s="105" t="s">
        <v>2990</v>
      </c>
      <c r="D745" s="100" t="s">
        <v>3055</v>
      </c>
      <c r="E745" s="98" t="s">
        <v>930</v>
      </c>
    </row>
    <row r="746" spans="1:5" x14ac:dyDescent="0.2">
      <c r="A746" s="98" t="str">
        <f t="shared" si="11"/>
        <v>神奈川県横須賀市</v>
      </c>
      <c r="B746" s="101" t="s">
        <v>3054</v>
      </c>
      <c r="C746" s="102" t="s">
        <v>2990</v>
      </c>
      <c r="D746" s="103" t="s">
        <v>3053</v>
      </c>
      <c r="E746" s="102"/>
    </row>
    <row r="747" spans="1:5" x14ac:dyDescent="0.2">
      <c r="A747" s="98" t="str">
        <f t="shared" si="11"/>
        <v>神奈川県平塚市</v>
      </c>
      <c r="B747" s="101" t="s">
        <v>3052</v>
      </c>
      <c r="C747" s="102" t="s">
        <v>2990</v>
      </c>
      <c r="D747" s="103" t="s">
        <v>3051</v>
      </c>
      <c r="E747" s="102"/>
    </row>
    <row r="748" spans="1:5" x14ac:dyDescent="0.2">
      <c r="A748" s="98" t="str">
        <f t="shared" si="11"/>
        <v>神奈川県鎌倉市</v>
      </c>
      <c r="B748" s="101" t="s">
        <v>3050</v>
      </c>
      <c r="C748" s="102" t="s">
        <v>2990</v>
      </c>
      <c r="D748" s="103" t="s">
        <v>3049</v>
      </c>
      <c r="E748" s="102"/>
    </row>
    <row r="749" spans="1:5" x14ac:dyDescent="0.2">
      <c r="A749" s="98" t="str">
        <f t="shared" si="11"/>
        <v>神奈川県藤沢市</v>
      </c>
      <c r="B749" s="101" t="s">
        <v>3048</v>
      </c>
      <c r="C749" s="102" t="s">
        <v>2990</v>
      </c>
      <c r="D749" s="103" t="s">
        <v>3047</v>
      </c>
      <c r="E749" s="102"/>
    </row>
    <row r="750" spans="1:5" x14ac:dyDescent="0.2">
      <c r="A750" s="98" t="str">
        <f t="shared" si="11"/>
        <v>神奈川県小田原市</v>
      </c>
      <c r="B750" s="101" t="s">
        <v>3046</v>
      </c>
      <c r="C750" s="102" t="s">
        <v>2990</v>
      </c>
      <c r="D750" s="103" t="s">
        <v>3045</v>
      </c>
      <c r="E750" s="102"/>
    </row>
    <row r="751" spans="1:5" x14ac:dyDescent="0.2">
      <c r="A751" s="98" t="str">
        <f t="shared" si="11"/>
        <v>神奈川県茅ヶ崎市</v>
      </c>
      <c r="B751" s="101" t="s">
        <v>3044</v>
      </c>
      <c r="C751" s="102" t="s">
        <v>2990</v>
      </c>
      <c r="D751" s="103" t="s">
        <v>3043</v>
      </c>
      <c r="E751" s="102"/>
    </row>
    <row r="752" spans="1:5" x14ac:dyDescent="0.2">
      <c r="A752" s="98" t="str">
        <f t="shared" si="11"/>
        <v>神奈川県逗子市</v>
      </c>
      <c r="B752" s="101" t="s">
        <v>3042</v>
      </c>
      <c r="C752" s="102" t="s">
        <v>2990</v>
      </c>
      <c r="D752" s="103" t="s">
        <v>3041</v>
      </c>
      <c r="E752" s="102"/>
    </row>
    <row r="753" spans="1:5" x14ac:dyDescent="0.2">
      <c r="A753" s="98" t="str">
        <f t="shared" si="11"/>
        <v>神奈川県三浦市</v>
      </c>
      <c r="B753" s="101" t="s">
        <v>3040</v>
      </c>
      <c r="C753" s="102" t="s">
        <v>2990</v>
      </c>
      <c r="D753" s="103" t="s">
        <v>3039</v>
      </c>
      <c r="E753" s="102"/>
    </row>
    <row r="754" spans="1:5" x14ac:dyDescent="0.2">
      <c r="A754" s="98" t="str">
        <f t="shared" si="11"/>
        <v>神奈川県秦野市</v>
      </c>
      <c r="B754" s="101" t="s">
        <v>3038</v>
      </c>
      <c r="C754" s="102" t="s">
        <v>2990</v>
      </c>
      <c r="D754" s="103" t="s">
        <v>3037</v>
      </c>
      <c r="E754" s="102"/>
    </row>
    <row r="755" spans="1:5" x14ac:dyDescent="0.2">
      <c r="A755" s="98" t="str">
        <f t="shared" si="11"/>
        <v>神奈川県厚木市</v>
      </c>
      <c r="B755" s="101" t="s">
        <v>3036</v>
      </c>
      <c r="C755" s="102" t="s">
        <v>2990</v>
      </c>
      <c r="D755" s="103" t="s">
        <v>3035</v>
      </c>
      <c r="E755" s="102"/>
    </row>
    <row r="756" spans="1:5" x14ac:dyDescent="0.2">
      <c r="A756" s="98" t="str">
        <f t="shared" si="11"/>
        <v>神奈川県大和市</v>
      </c>
      <c r="B756" s="101" t="s">
        <v>3034</v>
      </c>
      <c r="C756" s="102" t="s">
        <v>2990</v>
      </c>
      <c r="D756" s="103" t="s">
        <v>3033</v>
      </c>
      <c r="E756" s="102"/>
    </row>
    <row r="757" spans="1:5" x14ac:dyDescent="0.2">
      <c r="A757" s="98" t="str">
        <f t="shared" si="11"/>
        <v>神奈川県伊勢原市</v>
      </c>
      <c r="B757" s="101" t="s">
        <v>3032</v>
      </c>
      <c r="C757" s="102" t="s">
        <v>2990</v>
      </c>
      <c r="D757" s="103" t="s">
        <v>3031</v>
      </c>
      <c r="E757" s="102"/>
    </row>
    <row r="758" spans="1:5" x14ac:dyDescent="0.2">
      <c r="A758" s="98" t="str">
        <f t="shared" si="11"/>
        <v>神奈川県海老名市</v>
      </c>
      <c r="B758" s="101" t="s">
        <v>3030</v>
      </c>
      <c r="C758" s="102" t="s">
        <v>2990</v>
      </c>
      <c r="D758" s="103" t="s">
        <v>3029</v>
      </c>
      <c r="E758" s="102"/>
    </row>
    <row r="759" spans="1:5" x14ac:dyDescent="0.2">
      <c r="A759" s="98" t="str">
        <f t="shared" si="11"/>
        <v>神奈川県座間市</v>
      </c>
      <c r="B759" s="101" t="s">
        <v>3028</v>
      </c>
      <c r="C759" s="102" t="s">
        <v>2990</v>
      </c>
      <c r="D759" s="103" t="s">
        <v>3027</v>
      </c>
      <c r="E759" s="102"/>
    </row>
    <row r="760" spans="1:5" x14ac:dyDescent="0.2">
      <c r="A760" s="98" t="str">
        <f t="shared" si="11"/>
        <v>神奈川県南足柄市</v>
      </c>
      <c r="B760" s="101" t="s">
        <v>3026</v>
      </c>
      <c r="C760" s="102" t="s">
        <v>2990</v>
      </c>
      <c r="D760" s="103" t="s">
        <v>3025</v>
      </c>
      <c r="E760" s="102"/>
    </row>
    <row r="761" spans="1:5" x14ac:dyDescent="0.2">
      <c r="A761" s="98" t="str">
        <f t="shared" si="11"/>
        <v>神奈川県綾瀬市</v>
      </c>
      <c r="B761" s="101" t="s">
        <v>3024</v>
      </c>
      <c r="C761" s="102" t="s">
        <v>2990</v>
      </c>
      <c r="D761" s="103" t="s">
        <v>3023</v>
      </c>
      <c r="E761" s="102"/>
    </row>
    <row r="762" spans="1:5" x14ac:dyDescent="0.2">
      <c r="A762" s="98" t="str">
        <f t="shared" si="11"/>
        <v>神奈川県三浦郡葉山町</v>
      </c>
      <c r="B762" s="101" t="s">
        <v>3022</v>
      </c>
      <c r="C762" s="102" t="s">
        <v>2990</v>
      </c>
      <c r="D762" s="103" t="s">
        <v>3021</v>
      </c>
      <c r="E762" s="102" t="s">
        <v>3020</v>
      </c>
    </row>
    <row r="763" spans="1:5" x14ac:dyDescent="0.2">
      <c r="A763" s="98" t="str">
        <f t="shared" si="11"/>
        <v>神奈川県高座郡寒川町</v>
      </c>
      <c r="B763" s="101" t="s">
        <v>3019</v>
      </c>
      <c r="C763" s="102" t="s">
        <v>2990</v>
      </c>
      <c r="D763" s="103" t="s">
        <v>3018</v>
      </c>
      <c r="E763" s="102" t="s">
        <v>3017</v>
      </c>
    </row>
    <row r="764" spans="1:5" x14ac:dyDescent="0.2">
      <c r="A764" s="98" t="str">
        <f t="shared" si="11"/>
        <v>神奈川県中郡大磯町</v>
      </c>
      <c r="B764" s="101" t="s">
        <v>3016</v>
      </c>
      <c r="C764" s="102" t="s">
        <v>2990</v>
      </c>
      <c r="D764" s="103" t="s">
        <v>3013</v>
      </c>
      <c r="E764" s="102" t="s">
        <v>3015</v>
      </c>
    </row>
    <row r="765" spans="1:5" x14ac:dyDescent="0.2">
      <c r="A765" s="98" t="str">
        <f t="shared" si="11"/>
        <v>神奈川県中郡二宮町</v>
      </c>
      <c r="B765" s="101" t="s">
        <v>3014</v>
      </c>
      <c r="C765" s="102" t="s">
        <v>2990</v>
      </c>
      <c r="D765" s="103" t="s">
        <v>3013</v>
      </c>
      <c r="E765" s="102" t="s">
        <v>3012</v>
      </c>
    </row>
    <row r="766" spans="1:5" x14ac:dyDescent="0.2">
      <c r="A766" s="98" t="str">
        <f t="shared" si="11"/>
        <v>神奈川県足柄上郡中井町</v>
      </c>
      <c r="B766" s="101" t="s">
        <v>3011</v>
      </c>
      <c r="C766" s="102" t="s">
        <v>2990</v>
      </c>
      <c r="D766" s="103" t="s">
        <v>3002</v>
      </c>
      <c r="E766" s="102" t="s">
        <v>3010</v>
      </c>
    </row>
    <row r="767" spans="1:5" x14ac:dyDescent="0.2">
      <c r="A767" s="98" t="str">
        <f t="shared" si="11"/>
        <v>神奈川県足柄上郡大井町</v>
      </c>
      <c r="B767" s="101" t="s">
        <v>3009</v>
      </c>
      <c r="C767" s="102" t="s">
        <v>2990</v>
      </c>
      <c r="D767" s="103" t="s">
        <v>3002</v>
      </c>
      <c r="E767" s="102" t="s">
        <v>3008</v>
      </c>
    </row>
    <row r="768" spans="1:5" x14ac:dyDescent="0.2">
      <c r="A768" s="98" t="str">
        <f t="shared" si="11"/>
        <v>神奈川県足柄上郡松田町</v>
      </c>
      <c r="B768" s="101" t="s">
        <v>3007</v>
      </c>
      <c r="C768" s="102" t="s">
        <v>2990</v>
      </c>
      <c r="D768" s="103" t="s">
        <v>3002</v>
      </c>
      <c r="E768" s="102" t="s">
        <v>3006</v>
      </c>
    </row>
    <row r="769" spans="1:5" x14ac:dyDescent="0.2">
      <c r="A769" s="98" t="str">
        <f t="shared" si="11"/>
        <v>神奈川県足柄上郡山北町</v>
      </c>
      <c r="B769" s="101" t="s">
        <v>3005</v>
      </c>
      <c r="C769" s="102" t="s">
        <v>2990</v>
      </c>
      <c r="D769" s="103" t="s">
        <v>3002</v>
      </c>
      <c r="E769" s="102" t="s">
        <v>3004</v>
      </c>
    </row>
    <row r="770" spans="1:5" x14ac:dyDescent="0.2">
      <c r="A770" s="98" t="str">
        <f t="shared" ref="A770:A833" si="12">C770&amp;D770&amp;E770</f>
        <v>神奈川県足柄上郡開成町</v>
      </c>
      <c r="B770" s="101" t="s">
        <v>3003</v>
      </c>
      <c r="C770" s="102" t="s">
        <v>2990</v>
      </c>
      <c r="D770" s="103" t="s">
        <v>3002</v>
      </c>
      <c r="E770" s="102" t="s">
        <v>3001</v>
      </c>
    </row>
    <row r="771" spans="1:5" x14ac:dyDescent="0.2">
      <c r="A771" s="98" t="str">
        <f t="shared" si="12"/>
        <v>神奈川県足柄下郡箱根町</v>
      </c>
      <c r="B771" s="101" t="s">
        <v>3000</v>
      </c>
      <c r="C771" s="102" t="s">
        <v>2990</v>
      </c>
      <c r="D771" s="103" t="s">
        <v>2995</v>
      </c>
      <c r="E771" s="102" t="s">
        <v>2999</v>
      </c>
    </row>
    <row r="772" spans="1:5" x14ac:dyDescent="0.2">
      <c r="A772" s="98" t="str">
        <f t="shared" si="12"/>
        <v>神奈川県足柄下郡真鶴町</v>
      </c>
      <c r="B772" s="101" t="s">
        <v>2998</v>
      </c>
      <c r="C772" s="102" t="s">
        <v>2990</v>
      </c>
      <c r="D772" s="103" t="s">
        <v>2995</v>
      </c>
      <c r="E772" s="102" t="s">
        <v>2997</v>
      </c>
    </row>
    <row r="773" spans="1:5" x14ac:dyDescent="0.2">
      <c r="A773" s="98" t="str">
        <f t="shared" si="12"/>
        <v>神奈川県足柄下郡湯河原町</v>
      </c>
      <c r="B773" s="101" t="s">
        <v>2996</v>
      </c>
      <c r="C773" s="102" t="s">
        <v>2990</v>
      </c>
      <c r="D773" s="103" t="s">
        <v>2995</v>
      </c>
      <c r="E773" s="102" t="s">
        <v>2994</v>
      </c>
    </row>
    <row r="774" spans="1:5" x14ac:dyDescent="0.2">
      <c r="A774" s="98" t="str">
        <f t="shared" si="12"/>
        <v>神奈川県愛甲郡愛川町</v>
      </c>
      <c r="B774" s="101" t="s">
        <v>2993</v>
      </c>
      <c r="C774" s="102" t="s">
        <v>2990</v>
      </c>
      <c r="D774" s="103" t="s">
        <v>2989</v>
      </c>
      <c r="E774" s="102" t="s">
        <v>2992</v>
      </c>
    </row>
    <row r="775" spans="1:5" x14ac:dyDescent="0.2">
      <c r="A775" s="98" t="str">
        <f t="shared" si="12"/>
        <v>神奈川県愛甲郡清川村</v>
      </c>
      <c r="B775" s="101" t="s">
        <v>2991</v>
      </c>
      <c r="C775" s="102" t="s">
        <v>2990</v>
      </c>
      <c r="D775" s="103" t="s">
        <v>2989</v>
      </c>
      <c r="E775" s="102" t="s">
        <v>2988</v>
      </c>
    </row>
    <row r="776" spans="1:5" x14ac:dyDescent="0.2">
      <c r="A776" s="98" t="str">
        <f t="shared" si="12"/>
        <v>新潟県新潟市北区</v>
      </c>
      <c r="B776" s="99" t="s">
        <v>2987</v>
      </c>
      <c r="C776" s="106" t="s">
        <v>2911</v>
      </c>
      <c r="D776" s="100" t="s">
        <v>2977</v>
      </c>
      <c r="E776" s="98" t="s">
        <v>928</v>
      </c>
    </row>
    <row r="777" spans="1:5" x14ac:dyDescent="0.2">
      <c r="A777" s="98" t="str">
        <f t="shared" si="12"/>
        <v>新潟県新潟市東区</v>
      </c>
      <c r="B777" s="99" t="s">
        <v>2986</v>
      </c>
      <c r="C777" s="106" t="s">
        <v>2911</v>
      </c>
      <c r="D777" s="100" t="s">
        <v>2977</v>
      </c>
      <c r="E777" s="98" t="s">
        <v>932</v>
      </c>
    </row>
    <row r="778" spans="1:5" x14ac:dyDescent="0.2">
      <c r="A778" s="98" t="str">
        <f t="shared" si="12"/>
        <v>新潟県新潟市中央区</v>
      </c>
      <c r="B778" s="99" t="s">
        <v>2985</v>
      </c>
      <c r="C778" s="106" t="s">
        <v>2911</v>
      </c>
      <c r="D778" s="100" t="s">
        <v>2977</v>
      </c>
      <c r="E778" s="98" t="s">
        <v>933</v>
      </c>
    </row>
    <row r="779" spans="1:5" x14ac:dyDescent="0.2">
      <c r="A779" s="98" t="str">
        <f t="shared" si="12"/>
        <v>新潟県新潟市江南区</v>
      </c>
      <c r="B779" s="99" t="s">
        <v>2984</v>
      </c>
      <c r="C779" s="106" t="s">
        <v>2911</v>
      </c>
      <c r="D779" s="100" t="s">
        <v>2977</v>
      </c>
      <c r="E779" s="98" t="s">
        <v>2983</v>
      </c>
    </row>
    <row r="780" spans="1:5" x14ac:dyDescent="0.2">
      <c r="A780" s="98" t="str">
        <f t="shared" si="12"/>
        <v>新潟県新潟市秋葉区</v>
      </c>
      <c r="B780" s="99" t="s">
        <v>2982</v>
      </c>
      <c r="C780" s="106" t="s">
        <v>2911</v>
      </c>
      <c r="D780" s="100" t="s">
        <v>2977</v>
      </c>
      <c r="E780" s="98" t="s">
        <v>2981</v>
      </c>
    </row>
    <row r="781" spans="1:5" x14ac:dyDescent="0.2">
      <c r="A781" s="98" t="str">
        <f t="shared" si="12"/>
        <v>新潟県新潟市南区</v>
      </c>
      <c r="B781" s="99" t="s">
        <v>2980</v>
      </c>
      <c r="C781" s="106" t="s">
        <v>2911</v>
      </c>
      <c r="D781" s="100" t="s">
        <v>2977</v>
      </c>
      <c r="E781" s="98" t="s">
        <v>930</v>
      </c>
    </row>
    <row r="782" spans="1:5" x14ac:dyDescent="0.2">
      <c r="A782" s="98" t="str">
        <f t="shared" si="12"/>
        <v>新潟県新潟市西区</v>
      </c>
      <c r="B782" s="99" t="s">
        <v>2979</v>
      </c>
      <c r="C782" s="106" t="s">
        <v>2911</v>
      </c>
      <c r="D782" s="100" t="s">
        <v>2977</v>
      </c>
      <c r="E782" s="98" t="s">
        <v>931</v>
      </c>
    </row>
    <row r="783" spans="1:5" x14ac:dyDescent="0.2">
      <c r="A783" s="98" t="str">
        <f t="shared" si="12"/>
        <v>新潟県新潟市西蒲区</v>
      </c>
      <c r="B783" s="99" t="s">
        <v>2978</v>
      </c>
      <c r="C783" s="106" t="s">
        <v>2911</v>
      </c>
      <c r="D783" s="100" t="s">
        <v>2977</v>
      </c>
      <c r="E783" s="98" t="s">
        <v>2976</v>
      </c>
    </row>
    <row r="784" spans="1:5" x14ac:dyDescent="0.2">
      <c r="A784" s="98" t="str">
        <f t="shared" si="12"/>
        <v>新潟県長岡市</v>
      </c>
      <c r="B784" s="101" t="s">
        <v>2975</v>
      </c>
      <c r="C784" s="102" t="s">
        <v>2911</v>
      </c>
      <c r="D784" s="103" t="s">
        <v>2974</v>
      </c>
      <c r="E784" s="102"/>
    </row>
    <row r="785" spans="1:5" x14ac:dyDescent="0.2">
      <c r="A785" s="98" t="str">
        <f t="shared" si="12"/>
        <v>新潟県三条市</v>
      </c>
      <c r="B785" s="101" t="s">
        <v>2973</v>
      </c>
      <c r="C785" s="102" t="s">
        <v>2911</v>
      </c>
      <c r="D785" s="103" t="s">
        <v>2972</v>
      </c>
      <c r="E785" s="102"/>
    </row>
    <row r="786" spans="1:5" x14ac:dyDescent="0.2">
      <c r="A786" s="98" t="str">
        <f t="shared" si="12"/>
        <v>新潟県柏崎市</v>
      </c>
      <c r="B786" s="101" t="s">
        <v>2971</v>
      </c>
      <c r="C786" s="102" t="s">
        <v>2911</v>
      </c>
      <c r="D786" s="103" t="s">
        <v>2970</v>
      </c>
      <c r="E786" s="102"/>
    </row>
    <row r="787" spans="1:5" x14ac:dyDescent="0.2">
      <c r="A787" s="98" t="str">
        <f t="shared" si="12"/>
        <v>新潟県新発田市</v>
      </c>
      <c r="B787" s="101" t="s">
        <v>2969</v>
      </c>
      <c r="C787" s="102" t="s">
        <v>2911</v>
      </c>
      <c r="D787" s="103" t="s">
        <v>2968</v>
      </c>
      <c r="E787" s="102"/>
    </row>
    <row r="788" spans="1:5" x14ac:dyDescent="0.2">
      <c r="A788" s="98" t="str">
        <f t="shared" si="12"/>
        <v>新潟県小千谷市</v>
      </c>
      <c r="B788" s="101" t="s">
        <v>2967</v>
      </c>
      <c r="C788" s="102" t="s">
        <v>2911</v>
      </c>
      <c r="D788" s="103" t="s">
        <v>2966</v>
      </c>
      <c r="E788" s="102"/>
    </row>
    <row r="789" spans="1:5" x14ac:dyDescent="0.2">
      <c r="A789" s="98" t="str">
        <f t="shared" si="12"/>
        <v>新潟県加茂市</v>
      </c>
      <c r="B789" s="101" t="s">
        <v>2965</v>
      </c>
      <c r="C789" s="102" t="s">
        <v>2911</v>
      </c>
      <c r="D789" s="103" t="s">
        <v>2964</v>
      </c>
      <c r="E789" s="102"/>
    </row>
    <row r="790" spans="1:5" x14ac:dyDescent="0.2">
      <c r="A790" s="98" t="str">
        <f t="shared" si="12"/>
        <v>新潟県十日町市</v>
      </c>
      <c r="B790" s="101" t="s">
        <v>2963</v>
      </c>
      <c r="C790" s="102" t="s">
        <v>2911</v>
      </c>
      <c r="D790" s="103" t="s">
        <v>2962</v>
      </c>
      <c r="E790" s="102"/>
    </row>
    <row r="791" spans="1:5" x14ac:dyDescent="0.2">
      <c r="A791" s="98" t="str">
        <f t="shared" si="12"/>
        <v>新潟県見附市</v>
      </c>
      <c r="B791" s="101" t="s">
        <v>2961</v>
      </c>
      <c r="C791" s="102" t="s">
        <v>2911</v>
      </c>
      <c r="D791" s="103" t="s">
        <v>2960</v>
      </c>
      <c r="E791" s="102"/>
    </row>
    <row r="792" spans="1:5" x14ac:dyDescent="0.2">
      <c r="A792" s="98" t="str">
        <f t="shared" si="12"/>
        <v>新潟県村上市</v>
      </c>
      <c r="B792" s="101" t="s">
        <v>2959</v>
      </c>
      <c r="C792" s="102" t="s">
        <v>2911</v>
      </c>
      <c r="D792" s="103" t="s">
        <v>2958</v>
      </c>
      <c r="E792" s="102"/>
    </row>
    <row r="793" spans="1:5" x14ac:dyDescent="0.2">
      <c r="A793" s="98" t="str">
        <f t="shared" si="12"/>
        <v>新潟県燕市</v>
      </c>
      <c r="B793" s="101" t="s">
        <v>2957</v>
      </c>
      <c r="C793" s="102" t="s">
        <v>2911</v>
      </c>
      <c r="D793" s="103" t="s">
        <v>2956</v>
      </c>
      <c r="E793" s="102"/>
    </row>
    <row r="794" spans="1:5" x14ac:dyDescent="0.2">
      <c r="A794" s="98" t="str">
        <f t="shared" si="12"/>
        <v>新潟県糸魚川市</v>
      </c>
      <c r="B794" s="101" t="s">
        <v>2955</v>
      </c>
      <c r="C794" s="102" t="s">
        <v>2911</v>
      </c>
      <c r="D794" s="103" t="s">
        <v>2954</v>
      </c>
      <c r="E794" s="102"/>
    </row>
    <row r="795" spans="1:5" x14ac:dyDescent="0.2">
      <c r="A795" s="98" t="str">
        <f t="shared" si="12"/>
        <v>新潟県妙高市</v>
      </c>
      <c r="B795" s="101" t="s">
        <v>2953</v>
      </c>
      <c r="C795" s="102" t="s">
        <v>2911</v>
      </c>
      <c r="D795" s="103" t="s">
        <v>2952</v>
      </c>
      <c r="E795" s="102"/>
    </row>
    <row r="796" spans="1:5" x14ac:dyDescent="0.2">
      <c r="A796" s="98" t="str">
        <f t="shared" si="12"/>
        <v>新潟県五泉市</v>
      </c>
      <c r="B796" s="101" t="s">
        <v>2951</v>
      </c>
      <c r="C796" s="102" t="s">
        <v>2911</v>
      </c>
      <c r="D796" s="103" t="s">
        <v>2950</v>
      </c>
      <c r="E796" s="102"/>
    </row>
    <row r="797" spans="1:5" x14ac:dyDescent="0.2">
      <c r="A797" s="98" t="str">
        <f t="shared" si="12"/>
        <v>新潟県上越市</v>
      </c>
      <c r="B797" s="101" t="s">
        <v>2949</v>
      </c>
      <c r="C797" s="102" t="s">
        <v>2911</v>
      </c>
      <c r="D797" s="103" t="s">
        <v>2948</v>
      </c>
      <c r="E797" s="102"/>
    </row>
    <row r="798" spans="1:5" x14ac:dyDescent="0.2">
      <c r="A798" s="98" t="str">
        <f t="shared" si="12"/>
        <v>新潟県阿賀野市</v>
      </c>
      <c r="B798" s="101" t="s">
        <v>2947</v>
      </c>
      <c r="C798" s="102" t="s">
        <v>2911</v>
      </c>
      <c r="D798" s="103" t="s">
        <v>2946</v>
      </c>
      <c r="E798" s="102"/>
    </row>
    <row r="799" spans="1:5" x14ac:dyDescent="0.2">
      <c r="A799" s="98" t="str">
        <f t="shared" si="12"/>
        <v>新潟県佐渡市</v>
      </c>
      <c r="B799" s="101" t="s">
        <v>2945</v>
      </c>
      <c r="C799" s="102" t="s">
        <v>2911</v>
      </c>
      <c r="D799" s="103" t="s">
        <v>2944</v>
      </c>
      <c r="E799" s="102"/>
    </row>
    <row r="800" spans="1:5" x14ac:dyDescent="0.2">
      <c r="A800" s="98" t="str">
        <f t="shared" si="12"/>
        <v>新潟県魚沼市</v>
      </c>
      <c r="B800" s="101" t="s">
        <v>2943</v>
      </c>
      <c r="C800" s="102" t="s">
        <v>2911</v>
      </c>
      <c r="D800" s="103" t="s">
        <v>2942</v>
      </c>
      <c r="E800" s="102"/>
    </row>
    <row r="801" spans="1:5" x14ac:dyDescent="0.2">
      <c r="A801" s="98" t="str">
        <f t="shared" si="12"/>
        <v>新潟県南魚沼市</v>
      </c>
      <c r="B801" s="101" t="s">
        <v>2941</v>
      </c>
      <c r="C801" s="102" t="s">
        <v>2911</v>
      </c>
      <c r="D801" s="103" t="s">
        <v>2940</v>
      </c>
      <c r="E801" s="102"/>
    </row>
    <row r="802" spans="1:5" x14ac:dyDescent="0.2">
      <c r="A802" s="98" t="str">
        <f t="shared" si="12"/>
        <v>新潟県胎内市</v>
      </c>
      <c r="B802" s="101" t="s">
        <v>2939</v>
      </c>
      <c r="C802" s="102" t="s">
        <v>2911</v>
      </c>
      <c r="D802" s="103" t="s">
        <v>2938</v>
      </c>
      <c r="E802" s="102"/>
    </row>
    <row r="803" spans="1:5" x14ac:dyDescent="0.2">
      <c r="A803" s="98" t="str">
        <f t="shared" si="12"/>
        <v>新潟県北蒲原郡聖籠町</v>
      </c>
      <c r="B803" s="101" t="s">
        <v>2937</v>
      </c>
      <c r="C803" s="102" t="s">
        <v>2911</v>
      </c>
      <c r="D803" s="103" t="s">
        <v>2936</v>
      </c>
      <c r="E803" s="102" t="s">
        <v>2935</v>
      </c>
    </row>
    <row r="804" spans="1:5" x14ac:dyDescent="0.2">
      <c r="A804" s="98" t="str">
        <f t="shared" si="12"/>
        <v>新潟県西蒲原郡弥彦村</v>
      </c>
      <c r="B804" s="101" t="s">
        <v>2934</v>
      </c>
      <c r="C804" s="102" t="s">
        <v>2911</v>
      </c>
      <c r="D804" s="103" t="s">
        <v>2933</v>
      </c>
      <c r="E804" s="102" t="s">
        <v>2932</v>
      </c>
    </row>
    <row r="805" spans="1:5" x14ac:dyDescent="0.2">
      <c r="A805" s="98" t="str">
        <f t="shared" si="12"/>
        <v>新潟県南蒲原郡田上町</v>
      </c>
      <c r="B805" s="101" t="s">
        <v>2931</v>
      </c>
      <c r="C805" s="102" t="s">
        <v>2911</v>
      </c>
      <c r="D805" s="103" t="s">
        <v>2930</v>
      </c>
      <c r="E805" s="102" t="s">
        <v>2929</v>
      </c>
    </row>
    <row r="806" spans="1:5" x14ac:dyDescent="0.2">
      <c r="A806" s="98" t="str">
        <f t="shared" si="12"/>
        <v>新潟県東蒲原郡阿賀町</v>
      </c>
      <c r="B806" s="101" t="s">
        <v>2928</v>
      </c>
      <c r="C806" s="102" t="s">
        <v>2911</v>
      </c>
      <c r="D806" s="103" t="s">
        <v>2927</v>
      </c>
      <c r="E806" s="102" t="s">
        <v>2926</v>
      </c>
    </row>
    <row r="807" spans="1:5" x14ac:dyDescent="0.2">
      <c r="A807" s="98" t="str">
        <f t="shared" si="12"/>
        <v>新潟県三島郡出雲崎町</v>
      </c>
      <c r="B807" s="101" t="s">
        <v>2925</v>
      </c>
      <c r="C807" s="102" t="s">
        <v>2911</v>
      </c>
      <c r="D807" s="103" t="s">
        <v>1942</v>
      </c>
      <c r="E807" s="102" t="s">
        <v>2924</v>
      </c>
    </row>
    <row r="808" spans="1:5" x14ac:dyDescent="0.2">
      <c r="A808" s="98" t="str">
        <f t="shared" si="12"/>
        <v>新潟県南魚沼郡湯沢町</v>
      </c>
      <c r="B808" s="101" t="s">
        <v>2923</v>
      </c>
      <c r="C808" s="102" t="s">
        <v>2911</v>
      </c>
      <c r="D808" s="103" t="s">
        <v>2922</v>
      </c>
      <c r="E808" s="102" t="s">
        <v>2921</v>
      </c>
    </row>
    <row r="809" spans="1:5" x14ac:dyDescent="0.2">
      <c r="A809" s="98" t="str">
        <f t="shared" si="12"/>
        <v>新潟県中魚沼郡津南町</v>
      </c>
      <c r="B809" s="101" t="s">
        <v>2920</v>
      </c>
      <c r="C809" s="102" t="s">
        <v>2911</v>
      </c>
      <c r="D809" s="103" t="s">
        <v>2919</v>
      </c>
      <c r="E809" s="102" t="s">
        <v>2918</v>
      </c>
    </row>
    <row r="810" spans="1:5" x14ac:dyDescent="0.2">
      <c r="A810" s="98" t="str">
        <f t="shared" si="12"/>
        <v>新潟県刈羽郡刈羽村</v>
      </c>
      <c r="B810" s="101" t="s">
        <v>2917</v>
      </c>
      <c r="C810" s="102" t="s">
        <v>2911</v>
      </c>
      <c r="D810" s="103" t="s">
        <v>2916</v>
      </c>
      <c r="E810" s="102" t="s">
        <v>2915</v>
      </c>
    </row>
    <row r="811" spans="1:5" x14ac:dyDescent="0.2">
      <c r="A811" s="98" t="str">
        <f t="shared" si="12"/>
        <v>新潟県岩船郡関川村</v>
      </c>
      <c r="B811" s="101" t="s">
        <v>2914</v>
      </c>
      <c r="C811" s="102" t="s">
        <v>2911</v>
      </c>
      <c r="D811" s="103" t="s">
        <v>2910</v>
      </c>
      <c r="E811" s="102" t="s">
        <v>2913</v>
      </c>
    </row>
    <row r="812" spans="1:5" x14ac:dyDescent="0.2">
      <c r="A812" s="98" t="str">
        <f t="shared" si="12"/>
        <v>新潟県岩船郡粟島浦村</v>
      </c>
      <c r="B812" s="101" t="s">
        <v>2912</v>
      </c>
      <c r="C812" s="102" t="s">
        <v>2911</v>
      </c>
      <c r="D812" s="103" t="s">
        <v>2910</v>
      </c>
      <c r="E812" s="102" t="s">
        <v>2909</v>
      </c>
    </row>
    <row r="813" spans="1:5" x14ac:dyDescent="0.2">
      <c r="A813" s="98" t="str">
        <f t="shared" si="12"/>
        <v>富山県富山市</v>
      </c>
      <c r="B813" s="101" t="s">
        <v>2908</v>
      </c>
      <c r="C813" s="102" t="s">
        <v>2878</v>
      </c>
      <c r="D813" s="103" t="s">
        <v>2907</v>
      </c>
      <c r="E813" s="102"/>
    </row>
    <row r="814" spans="1:5" x14ac:dyDescent="0.2">
      <c r="A814" s="98" t="str">
        <f t="shared" si="12"/>
        <v>富山県高岡市</v>
      </c>
      <c r="B814" s="101" t="s">
        <v>2906</v>
      </c>
      <c r="C814" s="102" t="s">
        <v>2878</v>
      </c>
      <c r="D814" s="103" t="s">
        <v>2905</v>
      </c>
      <c r="E814" s="102"/>
    </row>
    <row r="815" spans="1:5" x14ac:dyDescent="0.2">
      <c r="A815" s="98" t="str">
        <f t="shared" si="12"/>
        <v>富山県魚津市</v>
      </c>
      <c r="B815" s="101" t="s">
        <v>2904</v>
      </c>
      <c r="C815" s="102" t="s">
        <v>2878</v>
      </c>
      <c r="D815" s="103" t="s">
        <v>2903</v>
      </c>
      <c r="E815" s="102"/>
    </row>
    <row r="816" spans="1:5" x14ac:dyDescent="0.2">
      <c r="A816" s="98" t="str">
        <f t="shared" si="12"/>
        <v>富山県氷見市</v>
      </c>
      <c r="B816" s="101" t="s">
        <v>2902</v>
      </c>
      <c r="C816" s="102" t="s">
        <v>2878</v>
      </c>
      <c r="D816" s="103" t="s">
        <v>2901</v>
      </c>
      <c r="E816" s="102"/>
    </row>
    <row r="817" spans="1:5" x14ac:dyDescent="0.2">
      <c r="A817" s="98" t="str">
        <f t="shared" si="12"/>
        <v>富山県滑川市</v>
      </c>
      <c r="B817" s="101" t="s">
        <v>2900</v>
      </c>
      <c r="C817" s="102" t="s">
        <v>2878</v>
      </c>
      <c r="D817" s="103" t="s">
        <v>2899</v>
      </c>
      <c r="E817" s="102"/>
    </row>
    <row r="818" spans="1:5" x14ac:dyDescent="0.2">
      <c r="A818" s="98" t="str">
        <f t="shared" si="12"/>
        <v>富山県黒部市</v>
      </c>
      <c r="B818" s="101" t="s">
        <v>2898</v>
      </c>
      <c r="C818" s="102" t="s">
        <v>2878</v>
      </c>
      <c r="D818" s="103" t="s">
        <v>2897</v>
      </c>
      <c r="E818" s="102"/>
    </row>
    <row r="819" spans="1:5" x14ac:dyDescent="0.2">
      <c r="A819" s="98" t="str">
        <f t="shared" si="12"/>
        <v>富山県砺波市</v>
      </c>
      <c r="B819" s="101" t="s">
        <v>2896</v>
      </c>
      <c r="C819" s="102" t="s">
        <v>2878</v>
      </c>
      <c r="D819" s="103" t="s">
        <v>2895</v>
      </c>
      <c r="E819" s="102"/>
    </row>
    <row r="820" spans="1:5" x14ac:dyDescent="0.2">
      <c r="A820" s="98" t="str">
        <f t="shared" si="12"/>
        <v>富山県小矢部市</v>
      </c>
      <c r="B820" s="101" t="s">
        <v>2894</v>
      </c>
      <c r="C820" s="102" t="s">
        <v>2878</v>
      </c>
      <c r="D820" s="103" t="s">
        <v>2893</v>
      </c>
      <c r="E820" s="102"/>
    </row>
    <row r="821" spans="1:5" x14ac:dyDescent="0.2">
      <c r="A821" s="98" t="str">
        <f t="shared" si="12"/>
        <v>富山県南砺市</v>
      </c>
      <c r="B821" s="101" t="s">
        <v>2892</v>
      </c>
      <c r="C821" s="102" t="s">
        <v>2878</v>
      </c>
      <c r="D821" s="103" t="s">
        <v>2891</v>
      </c>
      <c r="E821" s="102"/>
    </row>
    <row r="822" spans="1:5" x14ac:dyDescent="0.2">
      <c r="A822" s="98" t="str">
        <f t="shared" si="12"/>
        <v>富山県射水市</v>
      </c>
      <c r="B822" s="101" t="s">
        <v>2890</v>
      </c>
      <c r="C822" s="102" t="s">
        <v>2878</v>
      </c>
      <c r="D822" s="103" t="s">
        <v>2889</v>
      </c>
      <c r="E822" s="102"/>
    </row>
    <row r="823" spans="1:5" x14ac:dyDescent="0.2">
      <c r="A823" s="98" t="str">
        <f t="shared" si="12"/>
        <v>富山県中新川郡舟橋村</v>
      </c>
      <c r="B823" s="101" t="s">
        <v>2888</v>
      </c>
      <c r="C823" s="102" t="s">
        <v>2878</v>
      </c>
      <c r="D823" s="103" t="s">
        <v>2883</v>
      </c>
      <c r="E823" s="102" t="s">
        <v>2887</v>
      </c>
    </row>
    <row r="824" spans="1:5" x14ac:dyDescent="0.2">
      <c r="A824" s="98" t="str">
        <f t="shared" si="12"/>
        <v>富山県中新川郡上市町</v>
      </c>
      <c r="B824" s="101" t="s">
        <v>2886</v>
      </c>
      <c r="C824" s="102" t="s">
        <v>2878</v>
      </c>
      <c r="D824" s="103" t="s">
        <v>2883</v>
      </c>
      <c r="E824" s="102" t="s">
        <v>2885</v>
      </c>
    </row>
    <row r="825" spans="1:5" x14ac:dyDescent="0.2">
      <c r="A825" s="98" t="str">
        <f t="shared" si="12"/>
        <v>富山県中新川郡立山町</v>
      </c>
      <c r="B825" s="101" t="s">
        <v>2884</v>
      </c>
      <c r="C825" s="102" t="s">
        <v>2878</v>
      </c>
      <c r="D825" s="103" t="s">
        <v>2883</v>
      </c>
      <c r="E825" s="102" t="s">
        <v>2882</v>
      </c>
    </row>
    <row r="826" spans="1:5" x14ac:dyDescent="0.2">
      <c r="A826" s="98" t="str">
        <f t="shared" si="12"/>
        <v>富山県下新川郡入善町</v>
      </c>
      <c r="B826" s="101" t="s">
        <v>2881</v>
      </c>
      <c r="C826" s="102" t="s">
        <v>2878</v>
      </c>
      <c r="D826" s="103" t="s">
        <v>2877</v>
      </c>
      <c r="E826" s="102" t="s">
        <v>2880</v>
      </c>
    </row>
    <row r="827" spans="1:5" x14ac:dyDescent="0.2">
      <c r="A827" s="98" t="str">
        <f t="shared" si="12"/>
        <v>富山県下新川郡朝日町</v>
      </c>
      <c r="B827" s="101" t="s">
        <v>2879</v>
      </c>
      <c r="C827" s="102" t="s">
        <v>2878</v>
      </c>
      <c r="D827" s="103" t="s">
        <v>2877</v>
      </c>
      <c r="E827" s="102" t="s">
        <v>2209</v>
      </c>
    </row>
    <row r="828" spans="1:5" x14ac:dyDescent="0.2">
      <c r="A828" s="98" t="str">
        <f t="shared" si="12"/>
        <v>石川県金沢市</v>
      </c>
      <c r="B828" s="101" t="s">
        <v>2876</v>
      </c>
      <c r="C828" s="102" t="s">
        <v>2835</v>
      </c>
      <c r="D828" s="103" t="s">
        <v>2875</v>
      </c>
      <c r="E828" s="102"/>
    </row>
    <row r="829" spans="1:5" x14ac:dyDescent="0.2">
      <c r="A829" s="98" t="str">
        <f t="shared" si="12"/>
        <v>石川県七尾市</v>
      </c>
      <c r="B829" s="101" t="s">
        <v>2874</v>
      </c>
      <c r="C829" s="102" t="s">
        <v>2835</v>
      </c>
      <c r="D829" s="103" t="s">
        <v>2873</v>
      </c>
      <c r="E829" s="102"/>
    </row>
    <row r="830" spans="1:5" x14ac:dyDescent="0.2">
      <c r="A830" s="98" t="str">
        <f t="shared" si="12"/>
        <v>石川県小松市</v>
      </c>
      <c r="B830" s="101" t="s">
        <v>2872</v>
      </c>
      <c r="C830" s="102" t="s">
        <v>2835</v>
      </c>
      <c r="D830" s="103" t="s">
        <v>2871</v>
      </c>
      <c r="E830" s="102"/>
    </row>
    <row r="831" spans="1:5" x14ac:dyDescent="0.2">
      <c r="A831" s="98" t="str">
        <f t="shared" si="12"/>
        <v>石川県輪島市</v>
      </c>
      <c r="B831" s="101" t="s">
        <v>2870</v>
      </c>
      <c r="C831" s="102" t="s">
        <v>2835</v>
      </c>
      <c r="D831" s="103" t="s">
        <v>2869</v>
      </c>
      <c r="E831" s="102"/>
    </row>
    <row r="832" spans="1:5" x14ac:dyDescent="0.2">
      <c r="A832" s="98" t="str">
        <f t="shared" si="12"/>
        <v>石川県珠洲市</v>
      </c>
      <c r="B832" s="101" t="s">
        <v>2868</v>
      </c>
      <c r="C832" s="102" t="s">
        <v>2835</v>
      </c>
      <c r="D832" s="103" t="s">
        <v>2867</v>
      </c>
      <c r="E832" s="102"/>
    </row>
    <row r="833" spans="1:5" x14ac:dyDescent="0.2">
      <c r="A833" s="98" t="str">
        <f t="shared" si="12"/>
        <v>石川県加賀市</v>
      </c>
      <c r="B833" s="101" t="s">
        <v>2866</v>
      </c>
      <c r="C833" s="102" t="s">
        <v>2835</v>
      </c>
      <c r="D833" s="103" t="s">
        <v>2865</v>
      </c>
      <c r="E833" s="102"/>
    </row>
    <row r="834" spans="1:5" x14ac:dyDescent="0.2">
      <c r="A834" s="98" t="str">
        <f t="shared" ref="A834:A897" si="13">C834&amp;D834&amp;E834</f>
        <v>石川県羽咋市</v>
      </c>
      <c r="B834" s="101" t="s">
        <v>2864</v>
      </c>
      <c r="C834" s="102" t="s">
        <v>2835</v>
      </c>
      <c r="D834" s="103" t="s">
        <v>2863</v>
      </c>
      <c r="E834" s="102"/>
    </row>
    <row r="835" spans="1:5" x14ac:dyDescent="0.2">
      <c r="A835" s="98" t="str">
        <f t="shared" si="13"/>
        <v>石川県かほく市</v>
      </c>
      <c r="B835" s="101" t="s">
        <v>2862</v>
      </c>
      <c r="C835" s="102" t="s">
        <v>2835</v>
      </c>
      <c r="D835" s="103" t="s">
        <v>2861</v>
      </c>
      <c r="E835" s="102"/>
    </row>
    <row r="836" spans="1:5" x14ac:dyDescent="0.2">
      <c r="A836" s="98" t="str">
        <f t="shared" si="13"/>
        <v>石川県白山市</v>
      </c>
      <c r="B836" s="101" t="s">
        <v>2860</v>
      </c>
      <c r="C836" s="102" t="s">
        <v>2835</v>
      </c>
      <c r="D836" s="103" t="s">
        <v>2859</v>
      </c>
      <c r="E836" s="102"/>
    </row>
    <row r="837" spans="1:5" x14ac:dyDescent="0.2">
      <c r="A837" s="98" t="str">
        <f t="shared" si="13"/>
        <v>石川県能美市</v>
      </c>
      <c r="B837" s="101" t="s">
        <v>2858</v>
      </c>
      <c r="C837" s="102" t="s">
        <v>2835</v>
      </c>
      <c r="D837" s="103" t="s">
        <v>2857</v>
      </c>
      <c r="E837" s="102"/>
    </row>
    <row r="838" spans="1:5" x14ac:dyDescent="0.2">
      <c r="A838" s="98" t="str">
        <f t="shared" si="13"/>
        <v>石川県野々市市</v>
      </c>
      <c r="B838" s="101" t="s">
        <v>2856</v>
      </c>
      <c r="C838" s="102" t="s">
        <v>2835</v>
      </c>
      <c r="D838" s="103" t="s">
        <v>2855</v>
      </c>
      <c r="E838" s="102"/>
    </row>
    <row r="839" spans="1:5" x14ac:dyDescent="0.2">
      <c r="A839" s="98" t="str">
        <f t="shared" si="13"/>
        <v>石川県能美郡川北町</v>
      </c>
      <c r="B839" s="101" t="s">
        <v>2854</v>
      </c>
      <c r="C839" s="102" t="s">
        <v>2835</v>
      </c>
      <c r="D839" s="103" t="s">
        <v>2853</v>
      </c>
      <c r="E839" s="102" t="s">
        <v>2852</v>
      </c>
    </row>
    <row r="840" spans="1:5" x14ac:dyDescent="0.2">
      <c r="A840" s="98" t="str">
        <f t="shared" si="13"/>
        <v>石川県河北郡津幡町</v>
      </c>
      <c r="B840" s="101" t="s">
        <v>2851</v>
      </c>
      <c r="C840" s="102" t="s">
        <v>2835</v>
      </c>
      <c r="D840" s="103" t="s">
        <v>2848</v>
      </c>
      <c r="E840" s="102" t="s">
        <v>2850</v>
      </c>
    </row>
    <row r="841" spans="1:5" x14ac:dyDescent="0.2">
      <c r="A841" s="98" t="str">
        <f t="shared" si="13"/>
        <v>石川県河北郡内灘町</v>
      </c>
      <c r="B841" s="101" t="s">
        <v>2849</v>
      </c>
      <c r="C841" s="102" t="s">
        <v>2835</v>
      </c>
      <c r="D841" s="103" t="s">
        <v>2848</v>
      </c>
      <c r="E841" s="102" t="s">
        <v>2847</v>
      </c>
    </row>
    <row r="842" spans="1:5" x14ac:dyDescent="0.2">
      <c r="A842" s="98" t="str">
        <f t="shared" si="13"/>
        <v>石川県羽咋郡志賀町</v>
      </c>
      <c r="B842" s="101" t="s">
        <v>2846</v>
      </c>
      <c r="C842" s="102" t="s">
        <v>2835</v>
      </c>
      <c r="D842" s="103" t="s">
        <v>2843</v>
      </c>
      <c r="E842" s="102" t="s">
        <v>2845</v>
      </c>
    </row>
    <row r="843" spans="1:5" x14ac:dyDescent="0.2">
      <c r="A843" s="98" t="str">
        <f t="shared" si="13"/>
        <v>石川県羽咋郡宝達志水町</v>
      </c>
      <c r="B843" s="101" t="s">
        <v>2844</v>
      </c>
      <c r="C843" s="102" t="s">
        <v>2835</v>
      </c>
      <c r="D843" s="103" t="s">
        <v>2843</v>
      </c>
      <c r="E843" s="102" t="s">
        <v>2842</v>
      </c>
    </row>
    <row r="844" spans="1:5" x14ac:dyDescent="0.2">
      <c r="A844" s="98" t="str">
        <f t="shared" si="13"/>
        <v>石川県鹿島郡中能登町</v>
      </c>
      <c r="B844" s="101" t="s">
        <v>2841</v>
      </c>
      <c r="C844" s="102" t="s">
        <v>2835</v>
      </c>
      <c r="D844" s="103" t="s">
        <v>2840</v>
      </c>
      <c r="E844" s="102" t="s">
        <v>2839</v>
      </c>
    </row>
    <row r="845" spans="1:5" x14ac:dyDescent="0.2">
      <c r="A845" s="98" t="str">
        <f t="shared" si="13"/>
        <v>石川県鳳珠郡穴水町</v>
      </c>
      <c r="B845" s="101" t="s">
        <v>2838</v>
      </c>
      <c r="C845" s="102" t="s">
        <v>2835</v>
      </c>
      <c r="D845" s="103" t="s">
        <v>2834</v>
      </c>
      <c r="E845" s="102" t="s">
        <v>2837</v>
      </c>
    </row>
    <row r="846" spans="1:5" x14ac:dyDescent="0.2">
      <c r="A846" s="98" t="str">
        <f t="shared" si="13"/>
        <v>石川県鳳珠郡能登町</v>
      </c>
      <c r="B846" s="101" t="s">
        <v>2836</v>
      </c>
      <c r="C846" s="102" t="s">
        <v>2835</v>
      </c>
      <c r="D846" s="103" t="s">
        <v>2834</v>
      </c>
      <c r="E846" s="102" t="s">
        <v>2833</v>
      </c>
    </row>
    <row r="847" spans="1:5" x14ac:dyDescent="0.2">
      <c r="A847" s="98" t="str">
        <f t="shared" si="13"/>
        <v>福井県福井市</v>
      </c>
      <c r="B847" s="101" t="s">
        <v>2832</v>
      </c>
      <c r="C847" s="102" t="s">
        <v>2795</v>
      </c>
      <c r="D847" s="103" t="s">
        <v>2831</v>
      </c>
      <c r="E847" s="102"/>
    </row>
    <row r="848" spans="1:5" x14ac:dyDescent="0.2">
      <c r="A848" s="98" t="str">
        <f t="shared" si="13"/>
        <v>福井県敦賀市</v>
      </c>
      <c r="B848" s="101" t="s">
        <v>2830</v>
      </c>
      <c r="C848" s="102" t="s">
        <v>2795</v>
      </c>
      <c r="D848" s="103" t="s">
        <v>2829</v>
      </c>
      <c r="E848" s="102"/>
    </row>
    <row r="849" spans="1:5" x14ac:dyDescent="0.2">
      <c r="A849" s="98" t="str">
        <f t="shared" si="13"/>
        <v>福井県小浜市</v>
      </c>
      <c r="B849" s="101" t="s">
        <v>2828</v>
      </c>
      <c r="C849" s="102" t="s">
        <v>2795</v>
      </c>
      <c r="D849" s="103" t="s">
        <v>2827</v>
      </c>
      <c r="E849" s="102"/>
    </row>
    <row r="850" spans="1:5" x14ac:dyDescent="0.2">
      <c r="A850" s="98" t="str">
        <f t="shared" si="13"/>
        <v>福井県大野市</v>
      </c>
      <c r="B850" s="101" t="s">
        <v>2826</v>
      </c>
      <c r="C850" s="102" t="s">
        <v>2795</v>
      </c>
      <c r="D850" s="103" t="s">
        <v>2825</v>
      </c>
      <c r="E850" s="102"/>
    </row>
    <row r="851" spans="1:5" x14ac:dyDescent="0.2">
      <c r="A851" s="98" t="str">
        <f t="shared" si="13"/>
        <v>福井県勝山市</v>
      </c>
      <c r="B851" s="101" t="s">
        <v>2824</v>
      </c>
      <c r="C851" s="102" t="s">
        <v>2795</v>
      </c>
      <c r="D851" s="103" t="s">
        <v>2823</v>
      </c>
      <c r="E851" s="102"/>
    </row>
    <row r="852" spans="1:5" x14ac:dyDescent="0.2">
      <c r="A852" s="98" t="str">
        <f t="shared" si="13"/>
        <v>福井県鯖江市</v>
      </c>
      <c r="B852" s="101" t="s">
        <v>2822</v>
      </c>
      <c r="C852" s="102" t="s">
        <v>2795</v>
      </c>
      <c r="D852" s="103" t="s">
        <v>2821</v>
      </c>
      <c r="E852" s="102"/>
    </row>
    <row r="853" spans="1:5" x14ac:dyDescent="0.2">
      <c r="A853" s="98" t="str">
        <f t="shared" si="13"/>
        <v>福井県あわら市</v>
      </c>
      <c r="B853" s="101" t="s">
        <v>2820</v>
      </c>
      <c r="C853" s="102" t="s">
        <v>2795</v>
      </c>
      <c r="D853" s="103" t="s">
        <v>2819</v>
      </c>
      <c r="E853" s="102"/>
    </row>
    <row r="854" spans="1:5" x14ac:dyDescent="0.2">
      <c r="A854" s="98" t="str">
        <f t="shared" si="13"/>
        <v>福井県越前市</v>
      </c>
      <c r="B854" s="101" t="s">
        <v>2818</v>
      </c>
      <c r="C854" s="102" t="s">
        <v>2795</v>
      </c>
      <c r="D854" s="103" t="s">
        <v>2817</v>
      </c>
      <c r="E854" s="102"/>
    </row>
    <row r="855" spans="1:5" x14ac:dyDescent="0.2">
      <c r="A855" s="98" t="str">
        <f t="shared" si="13"/>
        <v>福井県坂井市</v>
      </c>
      <c r="B855" s="101" t="s">
        <v>2816</v>
      </c>
      <c r="C855" s="102" t="s">
        <v>2795</v>
      </c>
      <c r="D855" s="103" t="s">
        <v>2815</v>
      </c>
      <c r="E855" s="102"/>
    </row>
    <row r="856" spans="1:5" x14ac:dyDescent="0.2">
      <c r="A856" s="98" t="str">
        <f t="shared" si="13"/>
        <v>福井県吉田郡永平寺町</v>
      </c>
      <c r="B856" s="101" t="s">
        <v>2814</v>
      </c>
      <c r="C856" s="102" t="s">
        <v>2795</v>
      </c>
      <c r="D856" s="103" t="s">
        <v>2813</v>
      </c>
      <c r="E856" s="102" t="s">
        <v>2812</v>
      </c>
    </row>
    <row r="857" spans="1:5" x14ac:dyDescent="0.2">
      <c r="A857" s="98" t="str">
        <f t="shared" si="13"/>
        <v>福井県今立郡池田町</v>
      </c>
      <c r="B857" s="101" t="s">
        <v>2811</v>
      </c>
      <c r="C857" s="102" t="s">
        <v>2795</v>
      </c>
      <c r="D857" s="103" t="s">
        <v>2810</v>
      </c>
      <c r="E857" s="102" t="s">
        <v>2499</v>
      </c>
    </row>
    <row r="858" spans="1:5" x14ac:dyDescent="0.2">
      <c r="A858" s="98" t="str">
        <f t="shared" si="13"/>
        <v>福井県南条郡南越前町</v>
      </c>
      <c r="B858" s="101" t="s">
        <v>2809</v>
      </c>
      <c r="C858" s="102" t="s">
        <v>2795</v>
      </c>
      <c r="D858" s="103" t="s">
        <v>2808</v>
      </c>
      <c r="E858" s="102" t="s">
        <v>2807</v>
      </c>
    </row>
    <row r="859" spans="1:5" x14ac:dyDescent="0.2">
      <c r="A859" s="98" t="str">
        <f t="shared" si="13"/>
        <v>福井県丹生郡越前町</v>
      </c>
      <c r="B859" s="101" t="s">
        <v>2806</v>
      </c>
      <c r="C859" s="102" t="s">
        <v>2795</v>
      </c>
      <c r="D859" s="103" t="s">
        <v>2805</v>
      </c>
      <c r="E859" s="102" t="s">
        <v>2804</v>
      </c>
    </row>
    <row r="860" spans="1:5" x14ac:dyDescent="0.2">
      <c r="A860" s="98" t="str">
        <f t="shared" si="13"/>
        <v>福井県三方郡美浜町</v>
      </c>
      <c r="B860" s="101" t="s">
        <v>2803</v>
      </c>
      <c r="C860" s="102" t="s">
        <v>2795</v>
      </c>
      <c r="D860" s="103" t="s">
        <v>2802</v>
      </c>
      <c r="E860" s="102" t="s">
        <v>1692</v>
      </c>
    </row>
    <row r="861" spans="1:5" x14ac:dyDescent="0.2">
      <c r="A861" s="98" t="str">
        <f t="shared" si="13"/>
        <v>福井県大飯郡高浜町</v>
      </c>
      <c r="B861" s="101" t="s">
        <v>2801</v>
      </c>
      <c r="C861" s="102" t="s">
        <v>2795</v>
      </c>
      <c r="D861" s="103" t="s">
        <v>2798</v>
      </c>
      <c r="E861" s="102" t="s">
        <v>2800</v>
      </c>
    </row>
    <row r="862" spans="1:5" x14ac:dyDescent="0.2">
      <c r="A862" s="98" t="str">
        <f t="shared" si="13"/>
        <v>福井県大飯郡おおい町</v>
      </c>
      <c r="B862" s="101" t="s">
        <v>2799</v>
      </c>
      <c r="C862" s="102" t="s">
        <v>2795</v>
      </c>
      <c r="D862" s="103" t="s">
        <v>2798</v>
      </c>
      <c r="E862" s="102" t="s">
        <v>2797</v>
      </c>
    </row>
    <row r="863" spans="1:5" x14ac:dyDescent="0.2">
      <c r="A863" s="98" t="str">
        <f t="shared" si="13"/>
        <v>福井県三方上中郡若狭町</v>
      </c>
      <c r="B863" s="101" t="s">
        <v>2796</v>
      </c>
      <c r="C863" s="102" t="s">
        <v>2795</v>
      </c>
      <c r="D863" s="103" t="s">
        <v>2794</v>
      </c>
      <c r="E863" s="102" t="s">
        <v>2793</v>
      </c>
    </row>
    <row r="864" spans="1:5" x14ac:dyDescent="0.2">
      <c r="A864" s="98" t="str">
        <f t="shared" si="13"/>
        <v>山梨県甲府市</v>
      </c>
      <c r="B864" s="101" t="s">
        <v>2792</v>
      </c>
      <c r="C864" s="102" t="s">
        <v>2736</v>
      </c>
      <c r="D864" s="103" t="s">
        <v>2791</v>
      </c>
      <c r="E864" s="102"/>
    </row>
    <row r="865" spans="1:5" x14ac:dyDescent="0.2">
      <c r="A865" s="98" t="str">
        <f t="shared" si="13"/>
        <v>山梨県富士吉田市</v>
      </c>
      <c r="B865" s="101" t="s">
        <v>2790</v>
      </c>
      <c r="C865" s="102" t="s">
        <v>2736</v>
      </c>
      <c r="D865" s="103" t="s">
        <v>2789</v>
      </c>
      <c r="E865" s="102"/>
    </row>
    <row r="866" spans="1:5" x14ac:dyDescent="0.2">
      <c r="A866" s="98" t="str">
        <f t="shared" si="13"/>
        <v>山梨県都留市</v>
      </c>
      <c r="B866" s="101" t="s">
        <v>2788</v>
      </c>
      <c r="C866" s="102" t="s">
        <v>2736</v>
      </c>
      <c r="D866" s="103" t="s">
        <v>2787</v>
      </c>
      <c r="E866" s="102"/>
    </row>
    <row r="867" spans="1:5" x14ac:dyDescent="0.2">
      <c r="A867" s="98" t="str">
        <f t="shared" si="13"/>
        <v>山梨県山梨市</v>
      </c>
      <c r="B867" s="101" t="s">
        <v>2786</v>
      </c>
      <c r="C867" s="102" t="s">
        <v>2736</v>
      </c>
      <c r="D867" s="103" t="s">
        <v>2785</v>
      </c>
      <c r="E867" s="102"/>
    </row>
    <row r="868" spans="1:5" x14ac:dyDescent="0.2">
      <c r="A868" s="98" t="str">
        <f t="shared" si="13"/>
        <v>山梨県大月市</v>
      </c>
      <c r="B868" s="101" t="s">
        <v>2784</v>
      </c>
      <c r="C868" s="102" t="s">
        <v>2736</v>
      </c>
      <c r="D868" s="103" t="s">
        <v>2783</v>
      </c>
      <c r="E868" s="102"/>
    </row>
    <row r="869" spans="1:5" x14ac:dyDescent="0.2">
      <c r="A869" s="98" t="str">
        <f t="shared" si="13"/>
        <v>山梨県韮崎市</v>
      </c>
      <c r="B869" s="101" t="s">
        <v>2782</v>
      </c>
      <c r="C869" s="102" t="s">
        <v>2736</v>
      </c>
      <c r="D869" s="103" t="s">
        <v>2781</v>
      </c>
      <c r="E869" s="102"/>
    </row>
    <row r="870" spans="1:5" x14ac:dyDescent="0.2">
      <c r="A870" s="98" t="str">
        <f t="shared" si="13"/>
        <v>山梨県南アルプス市</v>
      </c>
      <c r="B870" s="101" t="s">
        <v>2780</v>
      </c>
      <c r="C870" s="102" t="s">
        <v>2736</v>
      </c>
      <c r="D870" s="103" t="s">
        <v>2779</v>
      </c>
      <c r="E870" s="102"/>
    </row>
    <row r="871" spans="1:5" x14ac:dyDescent="0.2">
      <c r="A871" s="98" t="str">
        <f t="shared" si="13"/>
        <v>山梨県北杜市</v>
      </c>
      <c r="B871" s="101" t="s">
        <v>2778</v>
      </c>
      <c r="C871" s="102" t="s">
        <v>2736</v>
      </c>
      <c r="D871" s="103" t="s">
        <v>2777</v>
      </c>
      <c r="E871" s="102"/>
    </row>
    <row r="872" spans="1:5" x14ac:dyDescent="0.2">
      <c r="A872" s="98" t="str">
        <f t="shared" si="13"/>
        <v>山梨県甲斐市</v>
      </c>
      <c r="B872" s="101" t="s">
        <v>2776</v>
      </c>
      <c r="C872" s="102" t="s">
        <v>2736</v>
      </c>
      <c r="D872" s="103" t="s">
        <v>2775</v>
      </c>
      <c r="E872" s="102"/>
    </row>
    <row r="873" spans="1:5" x14ac:dyDescent="0.2">
      <c r="A873" s="98" t="str">
        <f t="shared" si="13"/>
        <v>山梨県笛吹市</v>
      </c>
      <c r="B873" s="101" t="s">
        <v>2774</v>
      </c>
      <c r="C873" s="102" t="s">
        <v>2736</v>
      </c>
      <c r="D873" s="103" t="s">
        <v>2773</v>
      </c>
      <c r="E873" s="102"/>
    </row>
    <row r="874" spans="1:5" x14ac:dyDescent="0.2">
      <c r="A874" s="98" t="str">
        <f t="shared" si="13"/>
        <v>山梨県上野原市</v>
      </c>
      <c r="B874" s="101" t="s">
        <v>2772</v>
      </c>
      <c r="C874" s="102" t="s">
        <v>2736</v>
      </c>
      <c r="D874" s="103" t="s">
        <v>2771</v>
      </c>
      <c r="E874" s="102"/>
    </row>
    <row r="875" spans="1:5" x14ac:dyDescent="0.2">
      <c r="A875" s="98" t="str">
        <f t="shared" si="13"/>
        <v>山梨県甲州市</v>
      </c>
      <c r="B875" s="101" t="s">
        <v>2770</v>
      </c>
      <c r="C875" s="102" t="s">
        <v>2736</v>
      </c>
      <c r="D875" s="103" t="s">
        <v>2769</v>
      </c>
      <c r="E875" s="102"/>
    </row>
    <row r="876" spans="1:5" x14ac:dyDescent="0.2">
      <c r="A876" s="98" t="str">
        <f t="shared" si="13"/>
        <v>山梨県中央市</v>
      </c>
      <c r="B876" s="101" t="s">
        <v>2768</v>
      </c>
      <c r="C876" s="102" t="s">
        <v>2736</v>
      </c>
      <c r="D876" s="103" t="s">
        <v>2767</v>
      </c>
      <c r="E876" s="102"/>
    </row>
    <row r="877" spans="1:5" x14ac:dyDescent="0.2">
      <c r="A877" s="98" t="str">
        <f t="shared" si="13"/>
        <v>山梨県西八代郡市川三郷町</v>
      </c>
      <c r="B877" s="101" t="s">
        <v>2766</v>
      </c>
      <c r="C877" s="102" t="s">
        <v>2736</v>
      </c>
      <c r="D877" s="103" t="s">
        <v>2765</v>
      </c>
      <c r="E877" s="102" t="s">
        <v>2764</v>
      </c>
    </row>
    <row r="878" spans="1:5" x14ac:dyDescent="0.2">
      <c r="A878" s="98" t="str">
        <f t="shared" si="13"/>
        <v>山梨県南巨摩郡早川町</v>
      </c>
      <c r="B878" s="101" t="s">
        <v>2763</v>
      </c>
      <c r="C878" s="102" t="s">
        <v>2736</v>
      </c>
      <c r="D878" s="103" t="s">
        <v>2757</v>
      </c>
      <c r="E878" s="102" t="s">
        <v>2762</v>
      </c>
    </row>
    <row r="879" spans="1:5" x14ac:dyDescent="0.2">
      <c r="A879" s="98" t="str">
        <f t="shared" si="13"/>
        <v>山梨県南巨摩郡身延町</v>
      </c>
      <c r="B879" s="101" t="s">
        <v>2761</v>
      </c>
      <c r="C879" s="102" t="s">
        <v>2736</v>
      </c>
      <c r="D879" s="103" t="s">
        <v>2757</v>
      </c>
      <c r="E879" s="102" t="s">
        <v>2760</v>
      </c>
    </row>
    <row r="880" spans="1:5" x14ac:dyDescent="0.2">
      <c r="A880" s="98" t="str">
        <f t="shared" si="13"/>
        <v>山梨県南巨摩郡南部町</v>
      </c>
      <c r="B880" s="101" t="s">
        <v>2759</v>
      </c>
      <c r="C880" s="102" t="s">
        <v>2736</v>
      </c>
      <c r="D880" s="103" t="s">
        <v>2757</v>
      </c>
      <c r="E880" s="102" t="s">
        <v>1629</v>
      </c>
    </row>
    <row r="881" spans="1:5" x14ac:dyDescent="0.2">
      <c r="A881" s="98" t="str">
        <f t="shared" si="13"/>
        <v>山梨県南巨摩郡富士川町</v>
      </c>
      <c r="B881" s="101" t="s">
        <v>2758</v>
      </c>
      <c r="C881" s="102" t="s">
        <v>2736</v>
      </c>
      <c r="D881" s="103" t="s">
        <v>2757</v>
      </c>
      <c r="E881" s="102" t="s">
        <v>2756</v>
      </c>
    </row>
    <row r="882" spans="1:5" x14ac:dyDescent="0.2">
      <c r="A882" s="98" t="str">
        <f t="shared" si="13"/>
        <v>山梨県中巨摩郡昭和町</v>
      </c>
      <c r="B882" s="101" t="s">
        <v>2755</v>
      </c>
      <c r="C882" s="102" t="s">
        <v>2736</v>
      </c>
      <c r="D882" s="103" t="s">
        <v>2754</v>
      </c>
      <c r="E882" s="102" t="s">
        <v>2753</v>
      </c>
    </row>
    <row r="883" spans="1:5" x14ac:dyDescent="0.2">
      <c r="A883" s="98" t="str">
        <f t="shared" si="13"/>
        <v>山梨県南都留郡道志村</v>
      </c>
      <c r="B883" s="101" t="s">
        <v>2752</v>
      </c>
      <c r="C883" s="102" t="s">
        <v>2736</v>
      </c>
      <c r="D883" s="103" t="s">
        <v>2741</v>
      </c>
      <c r="E883" s="102" t="s">
        <v>2751</v>
      </c>
    </row>
    <row r="884" spans="1:5" x14ac:dyDescent="0.2">
      <c r="A884" s="98" t="str">
        <f t="shared" si="13"/>
        <v>山梨県南都留郡西桂町</v>
      </c>
      <c r="B884" s="101" t="s">
        <v>2750</v>
      </c>
      <c r="C884" s="102" t="s">
        <v>2736</v>
      </c>
      <c r="D884" s="103" t="s">
        <v>2741</v>
      </c>
      <c r="E884" s="102" t="s">
        <v>2749</v>
      </c>
    </row>
    <row r="885" spans="1:5" x14ac:dyDescent="0.2">
      <c r="A885" s="98" t="str">
        <f t="shared" si="13"/>
        <v>山梨県南都留郡忍野村</v>
      </c>
      <c r="B885" s="101" t="s">
        <v>2748</v>
      </c>
      <c r="C885" s="102" t="s">
        <v>2736</v>
      </c>
      <c r="D885" s="103" t="s">
        <v>2741</v>
      </c>
      <c r="E885" s="102" t="s">
        <v>2747</v>
      </c>
    </row>
    <row r="886" spans="1:5" x14ac:dyDescent="0.2">
      <c r="A886" s="98" t="str">
        <f t="shared" si="13"/>
        <v>山梨県南都留郡山中湖村</v>
      </c>
      <c r="B886" s="101" t="s">
        <v>2746</v>
      </c>
      <c r="C886" s="102" t="s">
        <v>2736</v>
      </c>
      <c r="D886" s="103" t="s">
        <v>2741</v>
      </c>
      <c r="E886" s="102" t="s">
        <v>2745</v>
      </c>
    </row>
    <row r="887" spans="1:5" x14ac:dyDescent="0.2">
      <c r="A887" s="98" t="str">
        <f t="shared" si="13"/>
        <v>山梨県南都留郡鳴沢村</v>
      </c>
      <c r="B887" s="101" t="s">
        <v>2744</v>
      </c>
      <c r="C887" s="102" t="s">
        <v>2736</v>
      </c>
      <c r="D887" s="103" t="s">
        <v>2741</v>
      </c>
      <c r="E887" s="102" t="s">
        <v>2743</v>
      </c>
    </row>
    <row r="888" spans="1:5" x14ac:dyDescent="0.2">
      <c r="A888" s="98" t="str">
        <f t="shared" si="13"/>
        <v>山梨県南都留郡富士河口湖町</v>
      </c>
      <c r="B888" s="101" t="s">
        <v>2742</v>
      </c>
      <c r="C888" s="102" t="s">
        <v>2736</v>
      </c>
      <c r="D888" s="103" t="s">
        <v>2741</v>
      </c>
      <c r="E888" s="102" t="s">
        <v>2740</v>
      </c>
    </row>
    <row r="889" spans="1:5" x14ac:dyDescent="0.2">
      <c r="A889" s="98" t="str">
        <f t="shared" si="13"/>
        <v>山梨県北都留郡小菅村</v>
      </c>
      <c r="B889" s="101" t="s">
        <v>2739</v>
      </c>
      <c r="C889" s="102" t="s">
        <v>2736</v>
      </c>
      <c r="D889" s="103" t="s">
        <v>2735</v>
      </c>
      <c r="E889" s="102" t="s">
        <v>2738</v>
      </c>
    </row>
    <row r="890" spans="1:5" x14ac:dyDescent="0.2">
      <c r="A890" s="98" t="str">
        <f t="shared" si="13"/>
        <v>山梨県北都留郡丹波山村</v>
      </c>
      <c r="B890" s="101" t="s">
        <v>2737</v>
      </c>
      <c r="C890" s="102" t="s">
        <v>2736</v>
      </c>
      <c r="D890" s="103" t="s">
        <v>2735</v>
      </c>
      <c r="E890" s="102" t="s">
        <v>2734</v>
      </c>
    </row>
    <row r="891" spans="1:5" x14ac:dyDescent="0.2">
      <c r="A891" s="98" t="str">
        <f t="shared" si="13"/>
        <v>長野県長野市</v>
      </c>
      <c r="B891" s="101" t="s">
        <v>2733</v>
      </c>
      <c r="C891" s="102" t="s">
        <v>2570</v>
      </c>
      <c r="D891" s="103" t="s">
        <v>2732</v>
      </c>
      <c r="E891" s="102"/>
    </row>
    <row r="892" spans="1:5" x14ac:dyDescent="0.2">
      <c r="A892" s="98" t="str">
        <f t="shared" si="13"/>
        <v>長野県松本市</v>
      </c>
      <c r="B892" s="101" t="s">
        <v>2731</v>
      </c>
      <c r="C892" s="102" t="s">
        <v>2570</v>
      </c>
      <c r="D892" s="103" t="s">
        <v>2730</v>
      </c>
      <c r="E892" s="102"/>
    </row>
    <row r="893" spans="1:5" x14ac:dyDescent="0.2">
      <c r="A893" s="98" t="str">
        <f t="shared" si="13"/>
        <v>長野県上田市</v>
      </c>
      <c r="B893" s="101" t="s">
        <v>2729</v>
      </c>
      <c r="C893" s="102" t="s">
        <v>2570</v>
      </c>
      <c r="D893" s="103" t="s">
        <v>2728</v>
      </c>
      <c r="E893" s="102"/>
    </row>
    <row r="894" spans="1:5" x14ac:dyDescent="0.2">
      <c r="A894" s="98" t="str">
        <f t="shared" si="13"/>
        <v>長野県岡谷市</v>
      </c>
      <c r="B894" s="101" t="s">
        <v>2727</v>
      </c>
      <c r="C894" s="102" t="s">
        <v>2570</v>
      </c>
      <c r="D894" s="103" t="s">
        <v>2726</v>
      </c>
      <c r="E894" s="102"/>
    </row>
    <row r="895" spans="1:5" x14ac:dyDescent="0.2">
      <c r="A895" s="98" t="str">
        <f t="shared" si="13"/>
        <v>長野県飯田市</v>
      </c>
      <c r="B895" s="101" t="s">
        <v>2725</v>
      </c>
      <c r="C895" s="102" t="s">
        <v>2570</v>
      </c>
      <c r="D895" s="103" t="s">
        <v>2724</v>
      </c>
      <c r="E895" s="102"/>
    </row>
    <row r="896" spans="1:5" x14ac:dyDescent="0.2">
      <c r="A896" s="98" t="str">
        <f t="shared" si="13"/>
        <v>長野県諏訪市</v>
      </c>
      <c r="B896" s="101" t="s">
        <v>2723</v>
      </c>
      <c r="C896" s="102" t="s">
        <v>2570</v>
      </c>
      <c r="D896" s="103" t="s">
        <v>2722</v>
      </c>
      <c r="E896" s="102"/>
    </row>
    <row r="897" spans="1:5" x14ac:dyDescent="0.2">
      <c r="A897" s="98" t="str">
        <f t="shared" si="13"/>
        <v>長野県須坂市</v>
      </c>
      <c r="B897" s="101" t="s">
        <v>2721</v>
      </c>
      <c r="C897" s="102" t="s">
        <v>2570</v>
      </c>
      <c r="D897" s="103" t="s">
        <v>2720</v>
      </c>
      <c r="E897" s="102"/>
    </row>
    <row r="898" spans="1:5" x14ac:dyDescent="0.2">
      <c r="A898" s="98" t="str">
        <f t="shared" ref="A898:A961" si="14">C898&amp;D898&amp;E898</f>
        <v>長野県小諸市</v>
      </c>
      <c r="B898" s="101" t="s">
        <v>2719</v>
      </c>
      <c r="C898" s="102" t="s">
        <v>2570</v>
      </c>
      <c r="D898" s="103" t="s">
        <v>2718</v>
      </c>
      <c r="E898" s="102"/>
    </row>
    <row r="899" spans="1:5" x14ac:dyDescent="0.2">
      <c r="A899" s="98" t="str">
        <f t="shared" si="14"/>
        <v>長野県伊那市</v>
      </c>
      <c r="B899" s="101" t="s">
        <v>2717</v>
      </c>
      <c r="C899" s="102" t="s">
        <v>2570</v>
      </c>
      <c r="D899" s="103" t="s">
        <v>2716</v>
      </c>
      <c r="E899" s="102"/>
    </row>
    <row r="900" spans="1:5" x14ac:dyDescent="0.2">
      <c r="A900" s="98" t="str">
        <f t="shared" si="14"/>
        <v>長野県駒ヶ根市</v>
      </c>
      <c r="B900" s="101" t="s">
        <v>2715</v>
      </c>
      <c r="C900" s="102" t="s">
        <v>2570</v>
      </c>
      <c r="D900" s="103" t="s">
        <v>2714</v>
      </c>
      <c r="E900" s="102"/>
    </row>
    <row r="901" spans="1:5" x14ac:dyDescent="0.2">
      <c r="A901" s="98" t="str">
        <f t="shared" si="14"/>
        <v>長野県中野市</v>
      </c>
      <c r="B901" s="101" t="s">
        <v>2713</v>
      </c>
      <c r="C901" s="102" t="s">
        <v>2570</v>
      </c>
      <c r="D901" s="103" t="s">
        <v>2712</v>
      </c>
      <c r="E901" s="102"/>
    </row>
    <row r="902" spans="1:5" x14ac:dyDescent="0.2">
      <c r="A902" s="98" t="str">
        <f t="shared" si="14"/>
        <v>長野県大町市</v>
      </c>
      <c r="B902" s="101" t="s">
        <v>2711</v>
      </c>
      <c r="C902" s="102" t="s">
        <v>2570</v>
      </c>
      <c r="D902" s="103" t="s">
        <v>2710</v>
      </c>
      <c r="E902" s="102"/>
    </row>
    <row r="903" spans="1:5" x14ac:dyDescent="0.2">
      <c r="A903" s="98" t="str">
        <f t="shared" si="14"/>
        <v>長野県飯山市</v>
      </c>
      <c r="B903" s="101" t="s">
        <v>2709</v>
      </c>
      <c r="C903" s="102" t="s">
        <v>2570</v>
      </c>
      <c r="D903" s="103" t="s">
        <v>2708</v>
      </c>
      <c r="E903" s="102"/>
    </row>
    <row r="904" spans="1:5" x14ac:dyDescent="0.2">
      <c r="A904" s="98" t="str">
        <f t="shared" si="14"/>
        <v>長野県茅野市</v>
      </c>
      <c r="B904" s="101" t="s">
        <v>2707</v>
      </c>
      <c r="C904" s="102" t="s">
        <v>2570</v>
      </c>
      <c r="D904" s="103" t="s">
        <v>2706</v>
      </c>
      <c r="E904" s="102"/>
    </row>
    <row r="905" spans="1:5" x14ac:dyDescent="0.2">
      <c r="A905" s="98" t="str">
        <f t="shared" si="14"/>
        <v>長野県塩尻市</v>
      </c>
      <c r="B905" s="101" t="s">
        <v>2705</v>
      </c>
      <c r="C905" s="102" t="s">
        <v>2570</v>
      </c>
      <c r="D905" s="103" t="s">
        <v>2704</v>
      </c>
      <c r="E905" s="102"/>
    </row>
    <row r="906" spans="1:5" x14ac:dyDescent="0.2">
      <c r="A906" s="98" t="str">
        <f t="shared" si="14"/>
        <v>長野県佐久市</v>
      </c>
      <c r="B906" s="101" t="s">
        <v>2703</v>
      </c>
      <c r="C906" s="102" t="s">
        <v>2570</v>
      </c>
      <c r="D906" s="103" t="s">
        <v>2702</v>
      </c>
      <c r="E906" s="102"/>
    </row>
    <row r="907" spans="1:5" x14ac:dyDescent="0.2">
      <c r="A907" s="98" t="str">
        <f t="shared" si="14"/>
        <v>長野県千曲市</v>
      </c>
      <c r="B907" s="101" t="s">
        <v>2701</v>
      </c>
      <c r="C907" s="102" t="s">
        <v>2570</v>
      </c>
      <c r="D907" s="103" t="s">
        <v>2700</v>
      </c>
      <c r="E907" s="102"/>
    </row>
    <row r="908" spans="1:5" x14ac:dyDescent="0.2">
      <c r="A908" s="98" t="str">
        <f t="shared" si="14"/>
        <v>長野県東御市</v>
      </c>
      <c r="B908" s="101" t="s">
        <v>2699</v>
      </c>
      <c r="C908" s="102" t="s">
        <v>2570</v>
      </c>
      <c r="D908" s="103" t="s">
        <v>2698</v>
      </c>
      <c r="E908" s="102"/>
    </row>
    <row r="909" spans="1:5" x14ac:dyDescent="0.2">
      <c r="A909" s="98" t="str">
        <f t="shared" si="14"/>
        <v>長野県安曇野市</v>
      </c>
      <c r="B909" s="101" t="s">
        <v>2697</v>
      </c>
      <c r="C909" s="102" t="s">
        <v>2570</v>
      </c>
      <c r="D909" s="103" t="s">
        <v>2696</v>
      </c>
      <c r="E909" s="102"/>
    </row>
    <row r="910" spans="1:5" x14ac:dyDescent="0.2">
      <c r="A910" s="98" t="str">
        <f t="shared" si="14"/>
        <v>長野県南佐久郡小海町</v>
      </c>
      <c r="B910" s="101" t="s">
        <v>2695</v>
      </c>
      <c r="C910" s="102" t="s">
        <v>2570</v>
      </c>
      <c r="D910" s="103" t="s">
        <v>2685</v>
      </c>
      <c r="E910" s="102" t="s">
        <v>2694</v>
      </c>
    </row>
    <row r="911" spans="1:5" x14ac:dyDescent="0.2">
      <c r="A911" s="98" t="str">
        <f t="shared" si="14"/>
        <v>長野県南佐久郡川上村</v>
      </c>
      <c r="B911" s="101" t="s">
        <v>2693</v>
      </c>
      <c r="C911" s="102" t="s">
        <v>2570</v>
      </c>
      <c r="D911" s="103" t="s">
        <v>2685</v>
      </c>
      <c r="E911" s="102" t="s">
        <v>1732</v>
      </c>
    </row>
    <row r="912" spans="1:5" x14ac:dyDescent="0.2">
      <c r="A912" s="98" t="str">
        <f t="shared" si="14"/>
        <v>長野県南佐久郡南牧村</v>
      </c>
      <c r="B912" s="101" t="s">
        <v>2692</v>
      </c>
      <c r="C912" s="102" t="s">
        <v>2570</v>
      </c>
      <c r="D912" s="103" t="s">
        <v>2685</v>
      </c>
      <c r="E912" s="102" t="s">
        <v>2691</v>
      </c>
    </row>
    <row r="913" spans="1:5" x14ac:dyDescent="0.2">
      <c r="A913" s="98" t="str">
        <f t="shared" si="14"/>
        <v>長野県南佐久郡南相木村</v>
      </c>
      <c r="B913" s="101" t="s">
        <v>2690</v>
      </c>
      <c r="C913" s="102" t="s">
        <v>2570</v>
      </c>
      <c r="D913" s="103" t="s">
        <v>2685</v>
      </c>
      <c r="E913" s="102" t="s">
        <v>2689</v>
      </c>
    </row>
    <row r="914" spans="1:5" x14ac:dyDescent="0.2">
      <c r="A914" s="98" t="str">
        <f t="shared" si="14"/>
        <v>長野県南佐久郡北相木村</v>
      </c>
      <c r="B914" s="101" t="s">
        <v>2688</v>
      </c>
      <c r="C914" s="102" t="s">
        <v>2570</v>
      </c>
      <c r="D914" s="103" t="s">
        <v>2685</v>
      </c>
      <c r="E914" s="102" t="s">
        <v>2687</v>
      </c>
    </row>
    <row r="915" spans="1:5" x14ac:dyDescent="0.2">
      <c r="A915" s="98" t="str">
        <f t="shared" si="14"/>
        <v>長野県南佐久郡佐久穂町</v>
      </c>
      <c r="B915" s="101" t="s">
        <v>2686</v>
      </c>
      <c r="C915" s="102" t="s">
        <v>2570</v>
      </c>
      <c r="D915" s="103" t="s">
        <v>2685</v>
      </c>
      <c r="E915" s="102" t="s">
        <v>2684</v>
      </c>
    </row>
    <row r="916" spans="1:5" x14ac:dyDescent="0.2">
      <c r="A916" s="98" t="str">
        <f t="shared" si="14"/>
        <v>長野県北佐久郡軽井沢町</v>
      </c>
      <c r="B916" s="101" t="s">
        <v>2683</v>
      </c>
      <c r="C916" s="102" t="s">
        <v>2570</v>
      </c>
      <c r="D916" s="103" t="s">
        <v>2678</v>
      </c>
      <c r="E916" s="102" t="s">
        <v>2682</v>
      </c>
    </row>
    <row r="917" spans="1:5" x14ac:dyDescent="0.2">
      <c r="A917" s="98" t="str">
        <f t="shared" si="14"/>
        <v>長野県北佐久郡御代田町</v>
      </c>
      <c r="B917" s="101" t="s">
        <v>2681</v>
      </c>
      <c r="C917" s="102" t="s">
        <v>2570</v>
      </c>
      <c r="D917" s="103" t="s">
        <v>2678</v>
      </c>
      <c r="E917" s="102" t="s">
        <v>2680</v>
      </c>
    </row>
    <row r="918" spans="1:5" x14ac:dyDescent="0.2">
      <c r="A918" s="98" t="str">
        <f t="shared" si="14"/>
        <v>長野県北佐久郡立科町</v>
      </c>
      <c r="B918" s="101" t="s">
        <v>2679</v>
      </c>
      <c r="C918" s="102" t="s">
        <v>2570</v>
      </c>
      <c r="D918" s="103" t="s">
        <v>2678</v>
      </c>
      <c r="E918" s="102" t="s">
        <v>2677</v>
      </c>
    </row>
    <row r="919" spans="1:5" x14ac:dyDescent="0.2">
      <c r="A919" s="98" t="str">
        <f t="shared" si="14"/>
        <v>長野県小県郡青木村</v>
      </c>
      <c r="B919" s="101" t="s">
        <v>2676</v>
      </c>
      <c r="C919" s="102" t="s">
        <v>2570</v>
      </c>
      <c r="D919" s="103" t="s">
        <v>2673</v>
      </c>
      <c r="E919" s="102" t="s">
        <v>2675</v>
      </c>
    </row>
    <row r="920" spans="1:5" x14ac:dyDescent="0.2">
      <c r="A920" s="98" t="str">
        <f t="shared" si="14"/>
        <v>長野県小県郡長和町</v>
      </c>
      <c r="B920" s="101" t="s">
        <v>2674</v>
      </c>
      <c r="C920" s="102" t="s">
        <v>2570</v>
      </c>
      <c r="D920" s="103" t="s">
        <v>2673</v>
      </c>
      <c r="E920" s="102" t="s">
        <v>2672</v>
      </c>
    </row>
    <row r="921" spans="1:5" x14ac:dyDescent="0.2">
      <c r="A921" s="98" t="str">
        <f t="shared" si="14"/>
        <v>長野県諏訪郡下諏訪町</v>
      </c>
      <c r="B921" s="101" t="s">
        <v>2671</v>
      </c>
      <c r="C921" s="102" t="s">
        <v>2570</v>
      </c>
      <c r="D921" s="103" t="s">
        <v>2666</v>
      </c>
      <c r="E921" s="102" t="s">
        <v>2670</v>
      </c>
    </row>
    <row r="922" spans="1:5" x14ac:dyDescent="0.2">
      <c r="A922" s="98" t="str">
        <f t="shared" si="14"/>
        <v>長野県諏訪郡富士見町</v>
      </c>
      <c r="B922" s="101" t="s">
        <v>2669</v>
      </c>
      <c r="C922" s="102" t="s">
        <v>2570</v>
      </c>
      <c r="D922" s="103" t="s">
        <v>2666</v>
      </c>
      <c r="E922" s="102" t="s">
        <v>2668</v>
      </c>
    </row>
    <row r="923" spans="1:5" x14ac:dyDescent="0.2">
      <c r="A923" s="98" t="str">
        <f t="shared" si="14"/>
        <v>長野県諏訪郡原村</v>
      </c>
      <c r="B923" s="101" t="s">
        <v>2667</v>
      </c>
      <c r="C923" s="102" t="s">
        <v>2570</v>
      </c>
      <c r="D923" s="103" t="s">
        <v>2666</v>
      </c>
      <c r="E923" s="102" t="s">
        <v>2665</v>
      </c>
    </row>
    <row r="924" spans="1:5" x14ac:dyDescent="0.2">
      <c r="A924" s="98" t="str">
        <f t="shared" si="14"/>
        <v>長野県上伊那郡辰野町</v>
      </c>
      <c r="B924" s="101" t="s">
        <v>2664</v>
      </c>
      <c r="C924" s="102" t="s">
        <v>2570</v>
      </c>
      <c r="D924" s="103" t="s">
        <v>2653</v>
      </c>
      <c r="E924" s="102" t="s">
        <v>2663</v>
      </c>
    </row>
    <row r="925" spans="1:5" x14ac:dyDescent="0.2">
      <c r="A925" s="98" t="str">
        <f t="shared" si="14"/>
        <v>長野県上伊那郡箕輪町</v>
      </c>
      <c r="B925" s="101" t="s">
        <v>2662</v>
      </c>
      <c r="C925" s="102" t="s">
        <v>2570</v>
      </c>
      <c r="D925" s="103" t="s">
        <v>2653</v>
      </c>
      <c r="E925" s="102" t="s">
        <v>2661</v>
      </c>
    </row>
    <row r="926" spans="1:5" x14ac:dyDescent="0.2">
      <c r="A926" s="98" t="str">
        <f t="shared" si="14"/>
        <v>長野県上伊那郡飯島町</v>
      </c>
      <c r="B926" s="101" t="s">
        <v>2660</v>
      </c>
      <c r="C926" s="102" t="s">
        <v>2570</v>
      </c>
      <c r="D926" s="103" t="s">
        <v>2653</v>
      </c>
      <c r="E926" s="102" t="s">
        <v>2659</v>
      </c>
    </row>
    <row r="927" spans="1:5" x14ac:dyDescent="0.2">
      <c r="A927" s="98" t="str">
        <f t="shared" si="14"/>
        <v>長野県上伊那郡南箕輪村</v>
      </c>
      <c r="B927" s="101" t="s">
        <v>2658</v>
      </c>
      <c r="C927" s="102" t="s">
        <v>2570</v>
      </c>
      <c r="D927" s="103" t="s">
        <v>2653</v>
      </c>
      <c r="E927" s="102" t="s">
        <v>2657</v>
      </c>
    </row>
    <row r="928" spans="1:5" x14ac:dyDescent="0.2">
      <c r="A928" s="98" t="str">
        <f t="shared" si="14"/>
        <v>長野県上伊那郡中川村</v>
      </c>
      <c r="B928" s="101" t="s">
        <v>2656</v>
      </c>
      <c r="C928" s="102" t="s">
        <v>2570</v>
      </c>
      <c r="D928" s="103" t="s">
        <v>2653</v>
      </c>
      <c r="E928" s="102" t="s">
        <v>2655</v>
      </c>
    </row>
    <row r="929" spans="1:5" x14ac:dyDescent="0.2">
      <c r="A929" s="98" t="str">
        <f t="shared" si="14"/>
        <v>長野県上伊那郡宮田村</v>
      </c>
      <c r="B929" s="101" t="s">
        <v>2654</v>
      </c>
      <c r="C929" s="102" t="s">
        <v>2570</v>
      </c>
      <c r="D929" s="103" t="s">
        <v>2653</v>
      </c>
      <c r="E929" s="102" t="s">
        <v>2652</v>
      </c>
    </row>
    <row r="930" spans="1:5" x14ac:dyDescent="0.2">
      <c r="A930" s="98" t="str">
        <f t="shared" si="14"/>
        <v>長野県下伊那郡松川町</v>
      </c>
      <c r="B930" s="101" t="s">
        <v>2651</v>
      </c>
      <c r="C930" s="102" t="s">
        <v>2570</v>
      </c>
      <c r="D930" s="103" t="s">
        <v>2627</v>
      </c>
      <c r="E930" s="102" t="s">
        <v>2650</v>
      </c>
    </row>
    <row r="931" spans="1:5" x14ac:dyDescent="0.2">
      <c r="A931" s="98" t="str">
        <f t="shared" si="14"/>
        <v>長野県下伊那郡高森町</v>
      </c>
      <c r="B931" s="101" t="s">
        <v>2649</v>
      </c>
      <c r="C931" s="102" t="s">
        <v>2570</v>
      </c>
      <c r="D931" s="103" t="s">
        <v>2627</v>
      </c>
      <c r="E931" s="102" t="s">
        <v>877</v>
      </c>
    </row>
    <row r="932" spans="1:5" x14ac:dyDescent="0.2">
      <c r="A932" s="98" t="str">
        <f t="shared" si="14"/>
        <v>長野県下伊那郡阿南町</v>
      </c>
      <c r="B932" s="101" t="s">
        <v>2648</v>
      </c>
      <c r="C932" s="102" t="s">
        <v>2570</v>
      </c>
      <c r="D932" s="103" t="s">
        <v>2627</v>
      </c>
      <c r="E932" s="102" t="s">
        <v>2647</v>
      </c>
    </row>
    <row r="933" spans="1:5" x14ac:dyDescent="0.2">
      <c r="A933" s="98" t="str">
        <f t="shared" si="14"/>
        <v>長野県下伊那郡阿智村</v>
      </c>
      <c r="B933" s="101" t="s">
        <v>2646</v>
      </c>
      <c r="C933" s="102" t="s">
        <v>2570</v>
      </c>
      <c r="D933" s="103" t="s">
        <v>2627</v>
      </c>
      <c r="E933" s="102" t="s">
        <v>2645</v>
      </c>
    </row>
    <row r="934" spans="1:5" x14ac:dyDescent="0.2">
      <c r="A934" s="98" t="str">
        <f t="shared" si="14"/>
        <v>長野県下伊那郡平谷村</v>
      </c>
      <c r="B934" s="101" t="s">
        <v>2644</v>
      </c>
      <c r="C934" s="102" t="s">
        <v>2570</v>
      </c>
      <c r="D934" s="103" t="s">
        <v>2627</v>
      </c>
      <c r="E934" s="102" t="s">
        <v>2643</v>
      </c>
    </row>
    <row r="935" spans="1:5" x14ac:dyDescent="0.2">
      <c r="A935" s="98" t="str">
        <f t="shared" si="14"/>
        <v>長野県下伊那郡根羽村</v>
      </c>
      <c r="B935" s="101" t="s">
        <v>2642</v>
      </c>
      <c r="C935" s="102" t="s">
        <v>2570</v>
      </c>
      <c r="D935" s="103" t="s">
        <v>2627</v>
      </c>
      <c r="E935" s="102" t="s">
        <v>2641</v>
      </c>
    </row>
    <row r="936" spans="1:5" x14ac:dyDescent="0.2">
      <c r="A936" s="98" t="str">
        <f t="shared" si="14"/>
        <v>長野県下伊那郡下條村</v>
      </c>
      <c r="B936" s="101" t="s">
        <v>2640</v>
      </c>
      <c r="C936" s="102" t="s">
        <v>2570</v>
      </c>
      <c r="D936" s="103" t="s">
        <v>2627</v>
      </c>
      <c r="E936" s="102" t="s">
        <v>2639</v>
      </c>
    </row>
    <row r="937" spans="1:5" x14ac:dyDescent="0.2">
      <c r="A937" s="98" t="str">
        <f t="shared" si="14"/>
        <v>長野県下伊那郡売木村</v>
      </c>
      <c r="B937" s="101" t="s">
        <v>2638</v>
      </c>
      <c r="C937" s="102" t="s">
        <v>2570</v>
      </c>
      <c r="D937" s="103" t="s">
        <v>2627</v>
      </c>
      <c r="E937" s="102" t="s">
        <v>2637</v>
      </c>
    </row>
    <row r="938" spans="1:5" x14ac:dyDescent="0.2">
      <c r="A938" s="98" t="str">
        <f t="shared" si="14"/>
        <v>長野県下伊那郡天龍村</v>
      </c>
      <c r="B938" s="101" t="s">
        <v>2636</v>
      </c>
      <c r="C938" s="102" t="s">
        <v>2570</v>
      </c>
      <c r="D938" s="103" t="s">
        <v>2627</v>
      </c>
      <c r="E938" s="102" t="s">
        <v>2635</v>
      </c>
    </row>
    <row r="939" spans="1:5" x14ac:dyDescent="0.2">
      <c r="A939" s="98" t="str">
        <f t="shared" si="14"/>
        <v>長野県下伊那郡泰阜村</v>
      </c>
      <c r="B939" s="101" t="s">
        <v>2634</v>
      </c>
      <c r="C939" s="102" t="s">
        <v>2570</v>
      </c>
      <c r="D939" s="103" t="s">
        <v>2627</v>
      </c>
      <c r="E939" s="102" t="s">
        <v>2633</v>
      </c>
    </row>
    <row r="940" spans="1:5" x14ac:dyDescent="0.2">
      <c r="A940" s="98" t="str">
        <f t="shared" si="14"/>
        <v>長野県下伊那郡喬木村</v>
      </c>
      <c r="B940" s="101" t="s">
        <v>2632</v>
      </c>
      <c r="C940" s="102" t="s">
        <v>2570</v>
      </c>
      <c r="D940" s="103" t="s">
        <v>2627</v>
      </c>
      <c r="E940" s="102" t="s">
        <v>2631</v>
      </c>
    </row>
    <row r="941" spans="1:5" x14ac:dyDescent="0.2">
      <c r="A941" s="98" t="str">
        <f t="shared" si="14"/>
        <v>長野県下伊那郡豊丘村</v>
      </c>
      <c r="B941" s="101" t="s">
        <v>2630</v>
      </c>
      <c r="C941" s="102" t="s">
        <v>2570</v>
      </c>
      <c r="D941" s="103" t="s">
        <v>2627</v>
      </c>
      <c r="E941" s="102" t="s">
        <v>2629</v>
      </c>
    </row>
    <row r="942" spans="1:5" x14ac:dyDescent="0.2">
      <c r="A942" s="98" t="str">
        <f t="shared" si="14"/>
        <v>長野県下伊那郡大鹿村</v>
      </c>
      <c r="B942" s="101" t="s">
        <v>2628</v>
      </c>
      <c r="C942" s="102" t="s">
        <v>2570</v>
      </c>
      <c r="D942" s="103" t="s">
        <v>2627</v>
      </c>
      <c r="E942" s="102" t="s">
        <v>2626</v>
      </c>
    </row>
    <row r="943" spans="1:5" x14ac:dyDescent="0.2">
      <c r="A943" s="98" t="str">
        <f t="shared" si="14"/>
        <v>長野県木曽郡上松町</v>
      </c>
      <c r="B943" s="101" t="s">
        <v>2625</v>
      </c>
      <c r="C943" s="102" t="s">
        <v>2570</v>
      </c>
      <c r="D943" s="103" t="s">
        <v>2614</v>
      </c>
      <c r="E943" s="102" t="s">
        <v>2624</v>
      </c>
    </row>
    <row r="944" spans="1:5" x14ac:dyDescent="0.2">
      <c r="A944" s="98" t="str">
        <f t="shared" si="14"/>
        <v>長野県木曽郡南木曽町</v>
      </c>
      <c r="B944" s="101" t="s">
        <v>2623</v>
      </c>
      <c r="C944" s="102" t="s">
        <v>2570</v>
      </c>
      <c r="D944" s="103" t="s">
        <v>2614</v>
      </c>
      <c r="E944" s="102" t="s">
        <v>2622</v>
      </c>
    </row>
    <row r="945" spans="1:5" x14ac:dyDescent="0.2">
      <c r="A945" s="98" t="str">
        <f t="shared" si="14"/>
        <v>長野県木曽郡木祖村</v>
      </c>
      <c r="B945" s="101" t="s">
        <v>2621</v>
      </c>
      <c r="C945" s="102" t="s">
        <v>2570</v>
      </c>
      <c r="D945" s="103" t="s">
        <v>2614</v>
      </c>
      <c r="E945" s="102" t="s">
        <v>2620</v>
      </c>
    </row>
    <row r="946" spans="1:5" x14ac:dyDescent="0.2">
      <c r="A946" s="98" t="str">
        <f t="shared" si="14"/>
        <v>長野県木曽郡王滝村</v>
      </c>
      <c r="B946" s="101" t="s">
        <v>2619</v>
      </c>
      <c r="C946" s="102" t="s">
        <v>2570</v>
      </c>
      <c r="D946" s="103" t="s">
        <v>2614</v>
      </c>
      <c r="E946" s="102" t="s">
        <v>2618</v>
      </c>
    </row>
    <row r="947" spans="1:5" x14ac:dyDescent="0.2">
      <c r="A947" s="98" t="str">
        <f t="shared" si="14"/>
        <v>長野県木曽郡大桑村</v>
      </c>
      <c r="B947" s="101" t="s">
        <v>2617</v>
      </c>
      <c r="C947" s="102" t="s">
        <v>2570</v>
      </c>
      <c r="D947" s="103" t="s">
        <v>2614</v>
      </c>
      <c r="E947" s="102" t="s">
        <v>2616</v>
      </c>
    </row>
    <row r="948" spans="1:5" x14ac:dyDescent="0.2">
      <c r="A948" s="98" t="str">
        <f t="shared" si="14"/>
        <v>長野県木曽郡木曽町</v>
      </c>
      <c r="B948" s="101" t="s">
        <v>2615</v>
      </c>
      <c r="C948" s="102" t="s">
        <v>2570</v>
      </c>
      <c r="D948" s="103" t="s">
        <v>2614</v>
      </c>
      <c r="E948" s="102" t="s">
        <v>2613</v>
      </c>
    </row>
    <row r="949" spans="1:5" x14ac:dyDescent="0.2">
      <c r="A949" s="98" t="str">
        <f t="shared" si="14"/>
        <v>長野県東筑摩郡麻績村</v>
      </c>
      <c r="B949" s="101" t="s">
        <v>2612</v>
      </c>
      <c r="C949" s="102" t="s">
        <v>2570</v>
      </c>
      <c r="D949" s="103" t="s">
        <v>2603</v>
      </c>
      <c r="E949" s="102" t="s">
        <v>2611</v>
      </c>
    </row>
    <row r="950" spans="1:5" x14ac:dyDescent="0.2">
      <c r="A950" s="98" t="str">
        <f t="shared" si="14"/>
        <v>長野県東筑摩郡生坂村</v>
      </c>
      <c r="B950" s="101" t="s">
        <v>2610</v>
      </c>
      <c r="C950" s="102" t="s">
        <v>2570</v>
      </c>
      <c r="D950" s="103" t="s">
        <v>2603</v>
      </c>
      <c r="E950" s="102" t="s">
        <v>2609</v>
      </c>
    </row>
    <row r="951" spans="1:5" x14ac:dyDescent="0.2">
      <c r="A951" s="98" t="str">
        <f t="shared" si="14"/>
        <v>長野県東筑摩郡山形村</v>
      </c>
      <c r="B951" s="101" t="s">
        <v>2608</v>
      </c>
      <c r="C951" s="102" t="s">
        <v>2570</v>
      </c>
      <c r="D951" s="103" t="s">
        <v>2603</v>
      </c>
      <c r="E951" s="102" t="s">
        <v>2607</v>
      </c>
    </row>
    <row r="952" spans="1:5" x14ac:dyDescent="0.2">
      <c r="A952" s="98" t="str">
        <f t="shared" si="14"/>
        <v>長野県東筑摩郡朝日村</v>
      </c>
      <c r="B952" s="101" t="s">
        <v>2606</v>
      </c>
      <c r="C952" s="102" t="s">
        <v>2570</v>
      </c>
      <c r="D952" s="103" t="s">
        <v>2603</v>
      </c>
      <c r="E952" s="102" t="s">
        <v>2605</v>
      </c>
    </row>
    <row r="953" spans="1:5" x14ac:dyDescent="0.2">
      <c r="A953" s="98" t="str">
        <f t="shared" si="14"/>
        <v>長野県東筑摩郡筑北村</v>
      </c>
      <c r="B953" s="101" t="s">
        <v>2604</v>
      </c>
      <c r="C953" s="102" t="s">
        <v>2570</v>
      </c>
      <c r="D953" s="103" t="s">
        <v>2603</v>
      </c>
      <c r="E953" s="102" t="s">
        <v>2602</v>
      </c>
    </row>
    <row r="954" spans="1:5" x14ac:dyDescent="0.2">
      <c r="A954" s="98" t="str">
        <f t="shared" si="14"/>
        <v>長野県北安曇郡池田町</v>
      </c>
      <c r="B954" s="101" t="s">
        <v>2601</v>
      </c>
      <c r="C954" s="102" t="s">
        <v>2570</v>
      </c>
      <c r="D954" s="103" t="s">
        <v>2595</v>
      </c>
      <c r="E954" s="102" t="s">
        <v>2499</v>
      </c>
    </row>
    <row r="955" spans="1:5" x14ac:dyDescent="0.2">
      <c r="A955" s="98" t="str">
        <f t="shared" si="14"/>
        <v>長野県北安曇郡松川村</v>
      </c>
      <c r="B955" s="101" t="s">
        <v>2600</v>
      </c>
      <c r="C955" s="102" t="s">
        <v>2570</v>
      </c>
      <c r="D955" s="103" t="s">
        <v>2595</v>
      </c>
      <c r="E955" s="102" t="s">
        <v>2599</v>
      </c>
    </row>
    <row r="956" spans="1:5" x14ac:dyDescent="0.2">
      <c r="A956" s="98" t="str">
        <f t="shared" si="14"/>
        <v>長野県北安曇郡白馬村</v>
      </c>
      <c r="B956" s="101" t="s">
        <v>2598</v>
      </c>
      <c r="C956" s="102" t="s">
        <v>2570</v>
      </c>
      <c r="D956" s="103" t="s">
        <v>2595</v>
      </c>
      <c r="E956" s="102" t="s">
        <v>2597</v>
      </c>
    </row>
    <row r="957" spans="1:5" x14ac:dyDescent="0.2">
      <c r="A957" s="98" t="str">
        <f t="shared" si="14"/>
        <v>長野県北安曇郡小谷村</v>
      </c>
      <c r="B957" s="101" t="s">
        <v>2596</v>
      </c>
      <c r="C957" s="102" t="s">
        <v>2570</v>
      </c>
      <c r="D957" s="103" t="s">
        <v>2595</v>
      </c>
      <c r="E957" s="102" t="s">
        <v>2594</v>
      </c>
    </row>
    <row r="958" spans="1:5" x14ac:dyDescent="0.2">
      <c r="A958" s="98" t="str">
        <f t="shared" si="14"/>
        <v>長野県埴科郡坂城町</v>
      </c>
      <c r="B958" s="101" t="s">
        <v>2593</v>
      </c>
      <c r="C958" s="102" t="s">
        <v>2570</v>
      </c>
      <c r="D958" s="103" t="s">
        <v>2592</v>
      </c>
      <c r="E958" s="102" t="s">
        <v>2591</v>
      </c>
    </row>
    <row r="959" spans="1:5" x14ac:dyDescent="0.2">
      <c r="A959" s="98" t="str">
        <f t="shared" si="14"/>
        <v>長野県上高井郡小布施町</v>
      </c>
      <c r="B959" s="101" t="s">
        <v>2590</v>
      </c>
      <c r="C959" s="102" t="s">
        <v>2570</v>
      </c>
      <c r="D959" s="103" t="s">
        <v>2587</v>
      </c>
      <c r="E959" s="102" t="s">
        <v>2589</v>
      </c>
    </row>
    <row r="960" spans="1:5" x14ac:dyDescent="0.2">
      <c r="A960" s="98" t="str">
        <f t="shared" si="14"/>
        <v>長野県上高井郡高山村</v>
      </c>
      <c r="B960" s="101" t="s">
        <v>2588</v>
      </c>
      <c r="C960" s="102" t="s">
        <v>2570</v>
      </c>
      <c r="D960" s="103" t="s">
        <v>2587</v>
      </c>
      <c r="E960" s="102" t="s">
        <v>2586</v>
      </c>
    </row>
    <row r="961" spans="1:5" x14ac:dyDescent="0.2">
      <c r="A961" s="98" t="str">
        <f t="shared" si="14"/>
        <v>長野県下高井郡山ノ内町</v>
      </c>
      <c r="B961" s="101" t="s">
        <v>2585</v>
      </c>
      <c r="C961" s="102" t="s">
        <v>2570</v>
      </c>
      <c r="D961" s="103" t="s">
        <v>2580</v>
      </c>
      <c r="E961" s="102" t="s">
        <v>2584</v>
      </c>
    </row>
    <row r="962" spans="1:5" x14ac:dyDescent="0.2">
      <c r="A962" s="98" t="str">
        <f t="shared" ref="A962:A1025" si="15">C962&amp;D962&amp;E962</f>
        <v>長野県下高井郡木島平村</v>
      </c>
      <c r="B962" s="101" t="s">
        <v>2583</v>
      </c>
      <c r="C962" s="102" t="s">
        <v>2570</v>
      </c>
      <c r="D962" s="103" t="s">
        <v>2580</v>
      </c>
      <c r="E962" s="102" t="s">
        <v>2582</v>
      </c>
    </row>
    <row r="963" spans="1:5" x14ac:dyDescent="0.2">
      <c r="A963" s="98" t="str">
        <f t="shared" si="15"/>
        <v>長野県下高井郡野沢温泉村</v>
      </c>
      <c r="B963" s="101" t="s">
        <v>2581</v>
      </c>
      <c r="C963" s="102" t="s">
        <v>2570</v>
      </c>
      <c r="D963" s="103" t="s">
        <v>2580</v>
      </c>
      <c r="E963" s="102" t="s">
        <v>2579</v>
      </c>
    </row>
    <row r="964" spans="1:5" x14ac:dyDescent="0.2">
      <c r="A964" s="98" t="str">
        <f t="shared" si="15"/>
        <v>長野県上水内郡信濃町</v>
      </c>
      <c r="B964" s="101" t="s">
        <v>2578</v>
      </c>
      <c r="C964" s="102" t="s">
        <v>2570</v>
      </c>
      <c r="D964" s="103" t="s">
        <v>2573</v>
      </c>
      <c r="E964" s="102" t="s">
        <v>2577</v>
      </c>
    </row>
    <row r="965" spans="1:5" x14ac:dyDescent="0.2">
      <c r="A965" s="98" t="str">
        <f t="shared" si="15"/>
        <v>長野県上水内郡小川村</v>
      </c>
      <c r="B965" s="101" t="s">
        <v>2576</v>
      </c>
      <c r="C965" s="102" t="s">
        <v>2570</v>
      </c>
      <c r="D965" s="103" t="s">
        <v>2573</v>
      </c>
      <c r="E965" s="102" t="s">
        <v>2575</v>
      </c>
    </row>
    <row r="966" spans="1:5" x14ac:dyDescent="0.2">
      <c r="A966" s="98" t="str">
        <f t="shared" si="15"/>
        <v>長野県上水内郡飯綱町</v>
      </c>
      <c r="B966" s="101" t="s">
        <v>2574</v>
      </c>
      <c r="C966" s="102" t="s">
        <v>2570</v>
      </c>
      <c r="D966" s="103" t="s">
        <v>2573</v>
      </c>
      <c r="E966" s="102" t="s">
        <v>2572</v>
      </c>
    </row>
    <row r="967" spans="1:5" x14ac:dyDescent="0.2">
      <c r="A967" s="98" t="str">
        <f t="shared" si="15"/>
        <v>長野県下水内郡栄村</v>
      </c>
      <c r="B967" s="101" t="s">
        <v>2571</v>
      </c>
      <c r="C967" s="102" t="s">
        <v>2570</v>
      </c>
      <c r="D967" s="103" t="s">
        <v>2569</v>
      </c>
      <c r="E967" s="102" t="s">
        <v>2568</v>
      </c>
    </row>
    <row r="968" spans="1:5" x14ac:dyDescent="0.2">
      <c r="A968" s="98" t="str">
        <f t="shared" si="15"/>
        <v>岐阜県岐阜市</v>
      </c>
      <c r="B968" s="101" t="s">
        <v>2567</v>
      </c>
      <c r="C968" s="102" t="s">
        <v>2476</v>
      </c>
      <c r="D968" s="103" t="s">
        <v>2566</v>
      </c>
      <c r="E968" s="102"/>
    </row>
    <row r="969" spans="1:5" x14ac:dyDescent="0.2">
      <c r="A969" s="98" t="str">
        <f t="shared" si="15"/>
        <v>岐阜県大垣市</v>
      </c>
      <c r="B969" s="101" t="s">
        <v>2565</v>
      </c>
      <c r="C969" s="102" t="s">
        <v>2476</v>
      </c>
      <c r="D969" s="103" t="s">
        <v>2564</v>
      </c>
      <c r="E969" s="102"/>
    </row>
    <row r="970" spans="1:5" x14ac:dyDescent="0.2">
      <c r="A970" s="98" t="str">
        <f t="shared" si="15"/>
        <v>岐阜県高山市</v>
      </c>
      <c r="B970" s="101" t="s">
        <v>2563</v>
      </c>
      <c r="C970" s="102" t="s">
        <v>2476</v>
      </c>
      <c r="D970" s="103" t="s">
        <v>2562</v>
      </c>
      <c r="E970" s="102"/>
    </row>
    <row r="971" spans="1:5" x14ac:dyDescent="0.2">
      <c r="A971" s="98" t="str">
        <f t="shared" si="15"/>
        <v>岐阜県多治見市</v>
      </c>
      <c r="B971" s="101" t="s">
        <v>2561</v>
      </c>
      <c r="C971" s="102" t="s">
        <v>2476</v>
      </c>
      <c r="D971" s="103" t="s">
        <v>2560</v>
      </c>
      <c r="E971" s="102"/>
    </row>
    <row r="972" spans="1:5" x14ac:dyDescent="0.2">
      <c r="A972" s="98" t="str">
        <f t="shared" si="15"/>
        <v>岐阜県関市</v>
      </c>
      <c r="B972" s="101" t="s">
        <v>2559</v>
      </c>
      <c r="C972" s="102" t="s">
        <v>2476</v>
      </c>
      <c r="D972" s="103" t="s">
        <v>2558</v>
      </c>
      <c r="E972" s="102"/>
    </row>
    <row r="973" spans="1:5" x14ac:dyDescent="0.2">
      <c r="A973" s="98" t="str">
        <f t="shared" si="15"/>
        <v>岐阜県中津川市</v>
      </c>
      <c r="B973" s="101" t="s">
        <v>2557</v>
      </c>
      <c r="C973" s="102" t="s">
        <v>2476</v>
      </c>
      <c r="D973" s="103" t="s">
        <v>2556</v>
      </c>
      <c r="E973" s="102"/>
    </row>
    <row r="974" spans="1:5" x14ac:dyDescent="0.2">
      <c r="A974" s="98" t="str">
        <f t="shared" si="15"/>
        <v>岐阜県美濃市</v>
      </c>
      <c r="B974" s="101" t="s">
        <v>2555</v>
      </c>
      <c r="C974" s="102" t="s">
        <v>2476</v>
      </c>
      <c r="D974" s="103" t="s">
        <v>2554</v>
      </c>
      <c r="E974" s="102"/>
    </row>
    <row r="975" spans="1:5" x14ac:dyDescent="0.2">
      <c r="A975" s="98" t="str">
        <f t="shared" si="15"/>
        <v>岐阜県瑞浪市</v>
      </c>
      <c r="B975" s="101" t="s">
        <v>2553</v>
      </c>
      <c r="C975" s="102" t="s">
        <v>2476</v>
      </c>
      <c r="D975" s="103" t="s">
        <v>2552</v>
      </c>
      <c r="E975" s="102"/>
    </row>
    <row r="976" spans="1:5" x14ac:dyDescent="0.2">
      <c r="A976" s="98" t="str">
        <f t="shared" si="15"/>
        <v>岐阜県羽島市</v>
      </c>
      <c r="B976" s="101" t="s">
        <v>2551</v>
      </c>
      <c r="C976" s="102" t="s">
        <v>2476</v>
      </c>
      <c r="D976" s="103" t="s">
        <v>2550</v>
      </c>
      <c r="E976" s="102"/>
    </row>
    <row r="977" spans="1:5" x14ac:dyDescent="0.2">
      <c r="A977" s="98" t="str">
        <f t="shared" si="15"/>
        <v>岐阜県恵那市</v>
      </c>
      <c r="B977" s="101" t="s">
        <v>2549</v>
      </c>
      <c r="C977" s="102" t="s">
        <v>2476</v>
      </c>
      <c r="D977" s="103" t="s">
        <v>2548</v>
      </c>
      <c r="E977" s="102"/>
    </row>
    <row r="978" spans="1:5" x14ac:dyDescent="0.2">
      <c r="A978" s="98" t="str">
        <f t="shared" si="15"/>
        <v>岐阜県美濃加茂市</v>
      </c>
      <c r="B978" s="101" t="s">
        <v>2547</v>
      </c>
      <c r="C978" s="102" t="s">
        <v>2476</v>
      </c>
      <c r="D978" s="103" t="s">
        <v>2546</v>
      </c>
      <c r="E978" s="102"/>
    </row>
    <row r="979" spans="1:5" x14ac:dyDescent="0.2">
      <c r="A979" s="98" t="str">
        <f t="shared" si="15"/>
        <v>岐阜県土岐市</v>
      </c>
      <c r="B979" s="101" t="s">
        <v>2545</v>
      </c>
      <c r="C979" s="102" t="s">
        <v>2476</v>
      </c>
      <c r="D979" s="103" t="s">
        <v>2544</v>
      </c>
      <c r="E979" s="102"/>
    </row>
    <row r="980" spans="1:5" x14ac:dyDescent="0.2">
      <c r="A980" s="98" t="str">
        <f t="shared" si="15"/>
        <v>岐阜県各務原市</v>
      </c>
      <c r="B980" s="101" t="s">
        <v>2543</v>
      </c>
      <c r="C980" s="102" t="s">
        <v>2476</v>
      </c>
      <c r="D980" s="103" t="s">
        <v>2542</v>
      </c>
      <c r="E980" s="102"/>
    </row>
    <row r="981" spans="1:5" x14ac:dyDescent="0.2">
      <c r="A981" s="98" t="str">
        <f t="shared" si="15"/>
        <v>岐阜県可児市</v>
      </c>
      <c r="B981" s="101" t="s">
        <v>2541</v>
      </c>
      <c r="C981" s="102" t="s">
        <v>2476</v>
      </c>
      <c r="D981" s="103" t="s">
        <v>2540</v>
      </c>
      <c r="E981" s="102"/>
    </row>
    <row r="982" spans="1:5" x14ac:dyDescent="0.2">
      <c r="A982" s="98" t="str">
        <f t="shared" si="15"/>
        <v>岐阜県山県市</v>
      </c>
      <c r="B982" s="101" t="s">
        <v>2539</v>
      </c>
      <c r="C982" s="102" t="s">
        <v>2476</v>
      </c>
      <c r="D982" s="103" t="s">
        <v>2538</v>
      </c>
      <c r="E982" s="102"/>
    </row>
    <row r="983" spans="1:5" x14ac:dyDescent="0.2">
      <c r="A983" s="98" t="str">
        <f t="shared" si="15"/>
        <v>岐阜県瑞穂市</v>
      </c>
      <c r="B983" s="101" t="s">
        <v>2537</v>
      </c>
      <c r="C983" s="102" t="s">
        <v>2476</v>
      </c>
      <c r="D983" s="103" t="s">
        <v>2536</v>
      </c>
      <c r="E983" s="102"/>
    </row>
    <row r="984" spans="1:5" x14ac:dyDescent="0.2">
      <c r="A984" s="98" t="str">
        <f t="shared" si="15"/>
        <v>岐阜県飛騨市</v>
      </c>
      <c r="B984" s="101" t="s">
        <v>2535</v>
      </c>
      <c r="C984" s="102" t="s">
        <v>2476</v>
      </c>
      <c r="D984" s="103" t="s">
        <v>2534</v>
      </c>
      <c r="E984" s="102"/>
    </row>
    <row r="985" spans="1:5" x14ac:dyDescent="0.2">
      <c r="A985" s="98" t="str">
        <f t="shared" si="15"/>
        <v>岐阜県本巣市</v>
      </c>
      <c r="B985" s="101" t="s">
        <v>2533</v>
      </c>
      <c r="C985" s="102" t="s">
        <v>2476</v>
      </c>
      <c r="D985" s="103" t="s">
        <v>2532</v>
      </c>
      <c r="E985" s="102"/>
    </row>
    <row r="986" spans="1:5" x14ac:dyDescent="0.2">
      <c r="A986" s="98" t="str">
        <f t="shared" si="15"/>
        <v>岐阜県郡上市</v>
      </c>
      <c r="B986" s="101" t="s">
        <v>2531</v>
      </c>
      <c r="C986" s="102" t="s">
        <v>2476</v>
      </c>
      <c r="D986" s="103" t="s">
        <v>2530</v>
      </c>
      <c r="E986" s="102"/>
    </row>
    <row r="987" spans="1:5" x14ac:dyDescent="0.2">
      <c r="A987" s="98" t="str">
        <f t="shared" si="15"/>
        <v>岐阜県下呂市</v>
      </c>
      <c r="B987" s="101" t="s">
        <v>2529</v>
      </c>
      <c r="C987" s="102" t="s">
        <v>2476</v>
      </c>
      <c r="D987" s="103" t="s">
        <v>2528</v>
      </c>
      <c r="E987" s="102"/>
    </row>
    <row r="988" spans="1:5" x14ac:dyDescent="0.2">
      <c r="A988" s="98" t="str">
        <f t="shared" si="15"/>
        <v>岐阜県海津市</v>
      </c>
      <c r="B988" s="101" t="s">
        <v>2527</v>
      </c>
      <c r="C988" s="102" t="s">
        <v>2476</v>
      </c>
      <c r="D988" s="103" t="s">
        <v>2526</v>
      </c>
      <c r="E988" s="102"/>
    </row>
    <row r="989" spans="1:5" x14ac:dyDescent="0.2">
      <c r="A989" s="98" t="str">
        <f t="shared" si="15"/>
        <v>岐阜県羽島郡岐南町</v>
      </c>
      <c r="B989" s="101" t="s">
        <v>2525</v>
      </c>
      <c r="C989" s="102" t="s">
        <v>2476</v>
      </c>
      <c r="D989" s="103" t="s">
        <v>2522</v>
      </c>
      <c r="E989" s="102" t="s">
        <v>2524</v>
      </c>
    </row>
    <row r="990" spans="1:5" x14ac:dyDescent="0.2">
      <c r="A990" s="98" t="str">
        <f t="shared" si="15"/>
        <v>岐阜県羽島郡笠松町</v>
      </c>
      <c r="B990" s="101" t="s">
        <v>2523</v>
      </c>
      <c r="C990" s="102" t="s">
        <v>2476</v>
      </c>
      <c r="D990" s="103" t="s">
        <v>2522</v>
      </c>
      <c r="E990" s="102" t="s">
        <v>2521</v>
      </c>
    </row>
    <row r="991" spans="1:5" x14ac:dyDescent="0.2">
      <c r="A991" s="98" t="str">
        <f t="shared" si="15"/>
        <v>岐阜県養老郡養老町</v>
      </c>
      <c r="B991" s="101" t="s">
        <v>2520</v>
      </c>
      <c r="C991" s="102" t="s">
        <v>2476</v>
      </c>
      <c r="D991" s="103" t="s">
        <v>2519</v>
      </c>
      <c r="E991" s="102" t="s">
        <v>2518</v>
      </c>
    </row>
    <row r="992" spans="1:5" x14ac:dyDescent="0.2">
      <c r="A992" s="98" t="str">
        <f t="shared" si="15"/>
        <v>岐阜県不破郡垂井町</v>
      </c>
      <c r="B992" s="101" t="s">
        <v>2517</v>
      </c>
      <c r="C992" s="102" t="s">
        <v>2476</v>
      </c>
      <c r="D992" s="103" t="s">
        <v>2514</v>
      </c>
      <c r="E992" s="102" t="s">
        <v>2516</v>
      </c>
    </row>
    <row r="993" spans="1:5" x14ac:dyDescent="0.2">
      <c r="A993" s="98" t="str">
        <f t="shared" si="15"/>
        <v>岐阜県不破郡関ケ原町</v>
      </c>
      <c r="B993" s="101" t="s">
        <v>2515</v>
      </c>
      <c r="C993" s="102" t="s">
        <v>2476</v>
      </c>
      <c r="D993" s="103" t="s">
        <v>2514</v>
      </c>
      <c r="E993" s="102" t="s">
        <v>2513</v>
      </c>
    </row>
    <row r="994" spans="1:5" x14ac:dyDescent="0.2">
      <c r="A994" s="98" t="str">
        <f t="shared" si="15"/>
        <v>岐阜県安八郡神戸町</v>
      </c>
      <c r="B994" s="101" t="s">
        <v>2512</v>
      </c>
      <c r="C994" s="102" t="s">
        <v>2476</v>
      </c>
      <c r="D994" s="103" t="s">
        <v>2507</v>
      </c>
      <c r="E994" s="102" t="s">
        <v>2511</v>
      </c>
    </row>
    <row r="995" spans="1:5" x14ac:dyDescent="0.2">
      <c r="A995" s="98" t="str">
        <f t="shared" si="15"/>
        <v>岐阜県安八郡輪之内町</v>
      </c>
      <c r="B995" s="101" t="s">
        <v>2510</v>
      </c>
      <c r="C995" s="102" t="s">
        <v>2476</v>
      </c>
      <c r="D995" s="103" t="s">
        <v>2507</v>
      </c>
      <c r="E995" s="102" t="s">
        <v>2509</v>
      </c>
    </row>
    <row r="996" spans="1:5" x14ac:dyDescent="0.2">
      <c r="A996" s="98" t="str">
        <f t="shared" si="15"/>
        <v>岐阜県安八郡安八町</v>
      </c>
      <c r="B996" s="101" t="s">
        <v>2508</v>
      </c>
      <c r="C996" s="102" t="s">
        <v>2476</v>
      </c>
      <c r="D996" s="103" t="s">
        <v>2507</v>
      </c>
      <c r="E996" s="102" t="s">
        <v>2506</v>
      </c>
    </row>
    <row r="997" spans="1:5" x14ac:dyDescent="0.2">
      <c r="A997" s="98" t="str">
        <f t="shared" si="15"/>
        <v>岐阜県揖斐郡揖斐川町</v>
      </c>
      <c r="B997" s="101" t="s">
        <v>2505</v>
      </c>
      <c r="C997" s="102" t="s">
        <v>2476</v>
      </c>
      <c r="D997" s="103" t="s">
        <v>2500</v>
      </c>
      <c r="E997" s="102" t="s">
        <v>2504</v>
      </c>
    </row>
    <row r="998" spans="1:5" x14ac:dyDescent="0.2">
      <c r="A998" s="98" t="str">
        <f t="shared" si="15"/>
        <v>岐阜県揖斐郡大野町</v>
      </c>
      <c r="B998" s="101" t="s">
        <v>2503</v>
      </c>
      <c r="C998" s="102" t="s">
        <v>2476</v>
      </c>
      <c r="D998" s="103" t="s">
        <v>2500</v>
      </c>
      <c r="E998" s="102" t="s">
        <v>2502</v>
      </c>
    </row>
    <row r="999" spans="1:5" x14ac:dyDescent="0.2">
      <c r="A999" s="98" t="str">
        <f t="shared" si="15"/>
        <v>岐阜県揖斐郡池田町</v>
      </c>
      <c r="B999" s="101" t="s">
        <v>2501</v>
      </c>
      <c r="C999" s="102" t="s">
        <v>2476</v>
      </c>
      <c r="D999" s="103" t="s">
        <v>2500</v>
      </c>
      <c r="E999" s="102" t="s">
        <v>2499</v>
      </c>
    </row>
    <row r="1000" spans="1:5" x14ac:dyDescent="0.2">
      <c r="A1000" s="98" t="str">
        <f t="shared" si="15"/>
        <v>岐阜県本巣郡北方町</v>
      </c>
      <c r="B1000" s="101" t="s">
        <v>2498</v>
      </c>
      <c r="C1000" s="102" t="s">
        <v>2476</v>
      </c>
      <c r="D1000" s="103" t="s">
        <v>2497</v>
      </c>
      <c r="E1000" s="102" t="s">
        <v>2496</v>
      </c>
    </row>
    <row r="1001" spans="1:5" x14ac:dyDescent="0.2">
      <c r="A1001" s="98" t="str">
        <f t="shared" si="15"/>
        <v>岐阜県加茂郡坂祝町</v>
      </c>
      <c r="B1001" s="101" t="s">
        <v>2495</v>
      </c>
      <c r="C1001" s="102" t="s">
        <v>2476</v>
      </c>
      <c r="D1001" s="103" t="s">
        <v>2482</v>
      </c>
      <c r="E1001" s="102" t="s">
        <v>2494</v>
      </c>
    </row>
    <row r="1002" spans="1:5" x14ac:dyDescent="0.2">
      <c r="A1002" s="98" t="str">
        <f t="shared" si="15"/>
        <v>岐阜県加茂郡富加町</v>
      </c>
      <c r="B1002" s="101" t="s">
        <v>2493</v>
      </c>
      <c r="C1002" s="102" t="s">
        <v>2476</v>
      </c>
      <c r="D1002" s="103" t="s">
        <v>2482</v>
      </c>
      <c r="E1002" s="102" t="s">
        <v>2492</v>
      </c>
    </row>
    <row r="1003" spans="1:5" x14ac:dyDescent="0.2">
      <c r="A1003" s="98" t="str">
        <f t="shared" si="15"/>
        <v>岐阜県加茂郡川辺町</v>
      </c>
      <c r="B1003" s="101" t="s">
        <v>2491</v>
      </c>
      <c r="C1003" s="102" t="s">
        <v>2476</v>
      </c>
      <c r="D1003" s="103" t="s">
        <v>2482</v>
      </c>
      <c r="E1003" s="102" t="s">
        <v>2490</v>
      </c>
    </row>
    <row r="1004" spans="1:5" x14ac:dyDescent="0.2">
      <c r="A1004" s="98" t="str">
        <f t="shared" si="15"/>
        <v>岐阜県加茂郡七宗町</v>
      </c>
      <c r="B1004" s="101" t="s">
        <v>2489</v>
      </c>
      <c r="C1004" s="102" t="s">
        <v>2476</v>
      </c>
      <c r="D1004" s="103" t="s">
        <v>2482</v>
      </c>
      <c r="E1004" s="102" t="s">
        <v>2488</v>
      </c>
    </row>
    <row r="1005" spans="1:5" x14ac:dyDescent="0.2">
      <c r="A1005" s="98" t="str">
        <f t="shared" si="15"/>
        <v>岐阜県加茂郡八百津町</v>
      </c>
      <c r="B1005" s="101" t="s">
        <v>2487</v>
      </c>
      <c r="C1005" s="102" t="s">
        <v>2476</v>
      </c>
      <c r="D1005" s="103" t="s">
        <v>2482</v>
      </c>
      <c r="E1005" s="102" t="s">
        <v>2486</v>
      </c>
    </row>
    <row r="1006" spans="1:5" x14ac:dyDescent="0.2">
      <c r="A1006" s="98" t="str">
        <f t="shared" si="15"/>
        <v>岐阜県加茂郡白川町</v>
      </c>
      <c r="B1006" s="101" t="s">
        <v>2485</v>
      </c>
      <c r="C1006" s="102" t="s">
        <v>2476</v>
      </c>
      <c r="D1006" s="103" t="s">
        <v>2482</v>
      </c>
      <c r="E1006" s="102" t="s">
        <v>2484</v>
      </c>
    </row>
    <row r="1007" spans="1:5" x14ac:dyDescent="0.2">
      <c r="A1007" s="98" t="str">
        <f t="shared" si="15"/>
        <v>岐阜県加茂郡東白川村</v>
      </c>
      <c r="B1007" s="101" t="s">
        <v>2483</v>
      </c>
      <c r="C1007" s="102" t="s">
        <v>2476</v>
      </c>
      <c r="D1007" s="103" t="s">
        <v>2482</v>
      </c>
      <c r="E1007" s="102" t="s">
        <v>2481</v>
      </c>
    </row>
    <row r="1008" spans="1:5" x14ac:dyDescent="0.2">
      <c r="A1008" s="98" t="str">
        <f t="shared" si="15"/>
        <v>岐阜県可児郡御嵩町</v>
      </c>
      <c r="B1008" s="101" t="s">
        <v>2480</v>
      </c>
      <c r="C1008" s="102" t="s">
        <v>2476</v>
      </c>
      <c r="D1008" s="103" t="s">
        <v>2479</v>
      </c>
      <c r="E1008" s="102" t="s">
        <v>2478</v>
      </c>
    </row>
    <row r="1009" spans="1:5" x14ac:dyDescent="0.2">
      <c r="A1009" s="98" t="str">
        <f t="shared" si="15"/>
        <v>岐阜県大野郡白川村</v>
      </c>
      <c r="B1009" s="101" t="s">
        <v>2477</v>
      </c>
      <c r="C1009" s="102" t="s">
        <v>2476</v>
      </c>
      <c r="D1009" s="103" t="s">
        <v>2475</v>
      </c>
      <c r="E1009" s="102" t="s">
        <v>2474</v>
      </c>
    </row>
    <row r="1010" spans="1:5" x14ac:dyDescent="0.2">
      <c r="A1010" s="98" t="str">
        <f t="shared" si="15"/>
        <v>静岡県静岡市葵区</v>
      </c>
      <c r="B1010" s="104" t="s">
        <v>2473</v>
      </c>
      <c r="C1010" s="105" t="s">
        <v>2387</v>
      </c>
      <c r="D1010" s="100" t="s">
        <v>2468</v>
      </c>
      <c r="E1010" s="98" t="s">
        <v>2472</v>
      </c>
    </row>
    <row r="1011" spans="1:5" x14ac:dyDescent="0.2">
      <c r="A1011" s="98" t="str">
        <f t="shared" si="15"/>
        <v>静岡県静岡市駿河区</v>
      </c>
      <c r="B1011" s="104" t="s">
        <v>2471</v>
      </c>
      <c r="C1011" s="105" t="s">
        <v>2387</v>
      </c>
      <c r="D1011" s="100" t="s">
        <v>2468</v>
      </c>
      <c r="E1011" s="98" t="s">
        <v>2470</v>
      </c>
    </row>
    <row r="1012" spans="1:5" x14ac:dyDescent="0.2">
      <c r="A1012" s="98" t="str">
        <f t="shared" si="15"/>
        <v>静岡県静岡市清水区</v>
      </c>
      <c r="B1012" s="104" t="s">
        <v>2469</v>
      </c>
      <c r="C1012" s="105" t="s">
        <v>2387</v>
      </c>
      <c r="D1012" s="100" t="s">
        <v>2468</v>
      </c>
      <c r="E1012" s="98" t="s">
        <v>2467</v>
      </c>
    </row>
    <row r="1013" spans="1:5" x14ac:dyDescent="0.2">
      <c r="A1013" s="98" t="str">
        <f t="shared" si="15"/>
        <v>静岡県浜松市中区</v>
      </c>
      <c r="B1013" s="104" t="s">
        <v>2466</v>
      </c>
      <c r="C1013" s="105" t="s">
        <v>2387</v>
      </c>
      <c r="D1013" s="100" t="s">
        <v>2458</v>
      </c>
      <c r="E1013" s="98" t="s">
        <v>1505</v>
      </c>
    </row>
    <row r="1014" spans="1:5" x14ac:dyDescent="0.2">
      <c r="A1014" s="98" t="str">
        <f t="shared" si="15"/>
        <v>静岡県浜松市東区</v>
      </c>
      <c r="B1014" s="104" t="s">
        <v>2465</v>
      </c>
      <c r="C1014" s="105" t="s">
        <v>2387</v>
      </c>
      <c r="D1014" s="100" t="s">
        <v>2458</v>
      </c>
      <c r="E1014" s="98" t="s">
        <v>932</v>
      </c>
    </row>
    <row r="1015" spans="1:5" x14ac:dyDescent="0.2">
      <c r="A1015" s="98" t="str">
        <f t="shared" si="15"/>
        <v>静岡県浜松市西区</v>
      </c>
      <c r="B1015" s="104" t="s">
        <v>2464</v>
      </c>
      <c r="C1015" s="105" t="s">
        <v>2387</v>
      </c>
      <c r="D1015" s="100" t="s">
        <v>2458</v>
      </c>
      <c r="E1015" s="98" t="s">
        <v>931</v>
      </c>
    </row>
    <row r="1016" spans="1:5" x14ac:dyDescent="0.2">
      <c r="A1016" s="98" t="str">
        <f t="shared" si="15"/>
        <v>静岡県浜松市南区</v>
      </c>
      <c r="B1016" s="104" t="s">
        <v>2463</v>
      </c>
      <c r="C1016" s="105" t="s">
        <v>2387</v>
      </c>
      <c r="D1016" s="100" t="s">
        <v>2458</v>
      </c>
      <c r="E1016" s="98" t="s">
        <v>930</v>
      </c>
    </row>
    <row r="1017" spans="1:5" x14ac:dyDescent="0.2">
      <c r="A1017" s="98" t="str">
        <f t="shared" si="15"/>
        <v>静岡県浜松市北区</v>
      </c>
      <c r="B1017" s="104" t="s">
        <v>2462</v>
      </c>
      <c r="C1017" s="105" t="s">
        <v>2387</v>
      </c>
      <c r="D1017" s="100" t="s">
        <v>2458</v>
      </c>
      <c r="E1017" s="98" t="s">
        <v>928</v>
      </c>
    </row>
    <row r="1018" spans="1:5" x14ac:dyDescent="0.2">
      <c r="A1018" s="98" t="str">
        <f t="shared" si="15"/>
        <v>静岡県浜松市浜北区</v>
      </c>
      <c r="B1018" s="104" t="s">
        <v>2461</v>
      </c>
      <c r="C1018" s="105" t="s">
        <v>2387</v>
      </c>
      <c r="D1018" s="100" t="s">
        <v>2458</v>
      </c>
      <c r="E1018" s="98" t="s">
        <v>2460</v>
      </c>
    </row>
    <row r="1019" spans="1:5" x14ac:dyDescent="0.2">
      <c r="A1019" s="98" t="str">
        <f t="shared" si="15"/>
        <v>静岡県浜松市天竜区</v>
      </c>
      <c r="B1019" s="104" t="s">
        <v>2459</v>
      </c>
      <c r="C1019" s="105" t="s">
        <v>2387</v>
      </c>
      <c r="D1019" s="100" t="s">
        <v>2458</v>
      </c>
      <c r="E1019" s="98" t="s">
        <v>2457</v>
      </c>
    </row>
    <row r="1020" spans="1:5" x14ac:dyDescent="0.2">
      <c r="A1020" s="98" t="str">
        <f t="shared" si="15"/>
        <v>静岡県沼津市</v>
      </c>
      <c r="B1020" s="101" t="s">
        <v>2456</v>
      </c>
      <c r="C1020" s="102" t="s">
        <v>2387</v>
      </c>
      <c r="D1020" s="103" t="s">
        <v>2455</v>
      </c>
      <c r="E1020" s="102"/>
    </row>
    <row r="1021" spans="1:5" x14ac:dyDescent="0.2">
      <c r="A1021" s="98" t="str">
        <f t="shared" si="15"/>
        <v>静岡県熱海市</v>
      </c>
      <c r="B1021" s="101" t="s">
        <v>2454</v>
      </c>
      <c r="C1021" s="102" t="s">
        <v>2387</v>
      </c>
      <c r="D1021" s="103" t="s">
        <v>2453</v>
      </c>
      <c r="E1021" s="102"/>
    </row>
    <row r="1022" spans="1:5" x14ac:dyDescent="0.2">
      <c r="A1022" s="98" t="str">
        <f t="shared" si="15"/>
        <v>静岡県三島市</v>
      </c>
      <c r="B1022" s="101" t="s">
        <v>2452</v>
      </c>
      <c r="C1022" s="102" t="s">
        <v>2387</v>
      </c>
      <c r="D1022" s="103" t="s">
        <v>2451</v>
      </c>
      <c r="E1022" s="102"/>
    </row>
    <row r="1023" spans="1:5" x14ac:dyDescent="0.2">
      <c r="A1023" s="98" t="str">
        <f t="shared" si="15"/>
        <v>静岡県富士宮市</v>
      </c>
      <c r="B1023" s="101" t="s">
        <v>2450</v>
      </c>
      <c r="C1023" s="102" t="s">
        <v>2387</v>
      </c>
      <c r="D1023" s="103" t="s">
        <v>2449</v>
      </c>
      <c r="E1023" s="102"/>
    </row>
    <row r="1024" spans="1:5" x14ac:dyDescent="0.2">
      <c r="A1024" s="98" t="str">
        <f t="shared" si="15"/>
        <v>静岡県伊東市</v>
      </c>
      <c r="B1024" s="101" t="s">
        <v>2448</v>
      </c>
      <c r="C1024" s="102" t="s">
        <v>2387</v>
      </c>
      <c r="D1024" s="103" t="s">
        <v>2447</v>
      </c>
      <c r="E1024" s="102"/>
    </row>
    <row r="1025" spans="1:5" x14ac:dyDescent="0.2">
      <c r="A1025" s="98" t="str">
        <f t="shared" si="15"/>
        <v>静岡県島田市</v>
      </c>
      <c r="B1025" s="101" t="s">
        <v>2446</v>
      </c>
      <c r="C1025" s="102" t="s">
        <v>2387</v>
      </c>
      <c r="D1025" s="103" t="s">
        <v>2445</v>
      </c>
      <c r="E1025" s="102"/>
    </row>
    <row r="1026" spans="1:5" x14ac:dyDescent="0.2">
      <c r="A1026" s="98" t="str">
        <f t="shared" ref="A1026:A1089" si="16">C1026&amp;D1026&amp;E1026</f>
        <v>静岡県富士市</v>
      </c>
      <c r="B1026" s="101" t="s">
        <v>2444</v>
      </c>
      <c r="C1026" s="102" t="s">
        <v>2387</v>
      </c>
      <c r="D1026" s="103" t="s">
        <v>2443</v>
      </c>
      <c r="E1026" s="102"/>
    </row>
    <row r="1027" spans="1:5" x14ac:dyDescent="0.2">
      <c r="A1027" s="98" t="str">
        <f t="shared" si="16"/>
        <v>静岡県磐田市</v>
      </c>
      <c r="B1027" s="101" t="s">
        <v>2442</v>
      </c>
      <c r="C1027" s="102" t="s">
        <v>2387</v>
      </c>
      <c r="D1027" s="103" t="s">
        <v>2441</v>
      </c>
      <c r="E1027" s="102"/>
    </row>
    <row r="1028" spans="1:5" x14ac:dyDescent="0.2">
      <c r="A1028" s="98" t="str">
        <f t="shared" si="16"/>
        <v>静岡県焼津市</v>
      </c>
      <c r="B1028" s="101" t="s">
        <v>2440</v>
      </c>
      <c r="C1028" s="102" t="s">
        <v>2387</v>
      </c>
      <c r="D1028" s="103" t="s">
        <v>2439</v>
      </c>
      <c r="E1028" s="102"/>
    </row>
    <row r="1029" spans="1:5" x14ac:dyDescent="0.2">
      <c r="A1029" s="98" t="str">
        <f t="shared" si="16"/>
        <v>静岡県掛川市</v>
      </c>
      <c r="B1029" s="101" t="s">
        <v>2438</v>
      </c>
      <c r="C1029" s="102" t="s">
        <v>2387</v>
      </c>
      <c r="D1029" s="103" t="s">
        <v>2437</v>
      </c>
      <c r="E1029" s="102"/>
    </row>
    <row r="1030" spans="1:5" x14ac:dyDescent="0.2">
      <c r="A1030" s="98" t="str">
        <f t="shared" si="16"/>
        <v>静岡県藤枝市</v>
      </c>
      <c r="B1030" s="101" t="s">
        <v>2436</v>
      </c>
      <c r="C1030" s="102" t="s">
        <v>2387</v>
      </c>
      <c r="D1030" s="103" t="s">
        <v>2435</v>
      </c>
      <c r="E1030" s="102"/>
    </row>
    <row r="1031" spans="1:5" x14ac:dyDescent="0.2">
      <c r="A1031" s="98" t="str">
        <f t="shared" si="16"/>
        <v>静岡県御殿場市</v>
      </c>
      <c r="B1031" s="101" t="s">
        <v>2434</v>
      </c>
      <c r="C1031" s="102" t="s">
        <v>2387</v>
      </c>
      <c r="D1031" s="103" t="s">
        <v>2433</v>
      </c>
      <c r="E1031" s="102"/>
    </row>
    <row r="1032" spans="1:5" x14ac:dyDescent="0.2">
      <c r="A1032" s="98" t="str">
        <f t="shared" si="16"/>
        <v>静岡県袋井市</v>
      </c>
      <c r="B1032" s="101" t="s">
        <v>2432</v>
      </c>
      <c r="C1032" s="102" t="s">
        <v>2387</v>
      </c>
      <c r="D1032" s="103" t="s">
        <v>2431</v>
      </c>
      <c r="E1032" s="102"/>
    </row>
    <row r="1033" spans="1:5" x14ac:dyDescent="0.2">
      <c r="A1033" s="98" t="str">
        <f t="shared" si="16"/>
        <v>静岡県下田市</v>
      </c>
      <c r="B1033" s="101" t="s">
        <v>2430</v>
      </c>
      <c r="C1033" s="102" t="s">
        <v>2387</v>
      </c>
      <c r="D1033" s="103" t="s">
        <v>2429</v>
      </c>
      <c r="E1033" s="102"/>
    </row>
    <row r="1034" spans="1:5" x14ac:dyDescent="0.2">
      <c r="A1034" s="98" t="str">
        <f t="shared" si="16"/>
        <v>静岡県裾野市</v>
      </c>
      <c r="B1034" s="101" t="s">
        <v>2428</v>
      </c>
      <c r="C1034" s="102" t="s">
        <v>2387</v>
      </c>
      <c r="D1034" s="103" t="s">
        <v>2427</v>
      </c>
      <c r="E1034" s="102"/>
    </row>
    <row r="1035" spans="1:5" x14ac:dyDescent="0.2">
      <c r="A1035" s="98" t="str">
        <f t="shared" si="16"/>
        <v>静岡県湖西市</v>
      </c>
      <c r="B1035" s="101" t="s">
        <v>2426</v>
      </c>
      <c r="C1035" s="102" t="s">
        <v>2387</v>
      </c>
      <c r="D1035" s="103" t="s">
        <v>2425</v>
      </c>
      <c r="E1035" s="102"/>
    </row>
    <row r="1036" spans="1:5" x14ac:dyDescent="0.2">
      <c r="A1036" s="98" t="str">
        <f t="shared" si="16"/>
        <v>静岡県伊豆市</v>
      </c>
      <c r="B1036" s="101" t="s">
        <v>2424</v>
      </c>
      <c r="C1036" s="102" t="s">
        <v>2387</v>
      </c>
      <c r="D1036" s="103" t="s">
        <v>2423</v>
      </c>
      <c r="E1036" s="102"/>
    </row>
    <row r="1037" spans="1:5" x14ac:dyDescent="0.2">
      <c r="A1037" s="98" t="str">
        <f t="shared" si="16"/>
        <v>静岡県御前崎市</v>
      </c>
      <c r="B1037" s="101" t="s">
        <v>2422</v>
      </c>
      <c r="C1037" s="102" t="s">
        <v>2387</v>
      </c>
      <c r="D1037" s="103" t="s">
        <v>2421</v>
      </c>
      <c r="E1037" s="102"/>
    </row>
    <row r="1038" spans="1:5" x14ac:dyDescent="0.2">
      <c r="A1038" s="98" t="str">
        <f t="shared" si="16"/>
        <v>静岡県菊川市</v>
      </c>
      <c r="B1038" s="101" t="s">
        <v>2420</v>
      </c>
      <c r="C1038" s="102" t="s">
        <v>2387</v>
      </c>
      <c r="D1038" s="103" t="s">
        <v>2419</v>
      </c>
      <c r="E1038" s="102"/>
    </row>
    <row r="1039" spans="1:5" x14ac:dyDescent="0.2">
      <c r="A1039" s="98" t="str">
        <f t="shared" si="16"/>
        <v>静岡県伊豆の国市</v>
      </c>
      <c r="B1039" s="101" t="s">
        <v>2418</v>
      </c>
      <c r="C1039" s="102" t="s">
        <v>2387</v>
      </c>
      <c r="D1039" s="103" t="s">
        <v>2417</v>
      </c>
      <c r="E1039" s="102"/>
    </row>
    <row r="1040" spans="1:5" x14ac:dyDescent="0.2">
      <c r="A1040" s="98" t="str">
        <f t="shared" si="16"/>
        <v>静岡県牧之原市</v>
      </c>
      <c r="B1040" s="101" t="s">
        <v>2416</v>
      </c>
      <c r="C1040" s="102" t="s">
        <v>2387</v>
      </c>
      <c r="D1040" s="103" t="s">
        <v>2415</v>
      </c>
      <c r="E1040" s="102"/>
    </row>
    <row r="1041" spans="1:5" x14ac:dyDescent="0.2">
      <c r="A1041" s="98" t="str">
        <f t="shared" si="16"/>
        <v>静岡県賀茂郡東伊豆町</v>
      </c>
      <c r="B1041" s="101" t="s">
        <v>2414</v>
      </c>
      <c r="C1041" s="102" t="s">
        <v>2387</v>
      </c>
      <c r="D1041" s="103" t="s">
        <v>2405</v>
      </c>
      <c r="E1041" s="102" t="s">
        <v>2413</v>
      </c>
    </row>
    <row r="1042" spans="1:5" x14ac:dyDescent="0.2">
      <c r="A1042" s="98" t="str">
        <f t="shared" si="16"/>
        <v>静岡県賀茂郡河津町</v>
      </c>
      <c r="B1042" s="101" t="s">
        <v>2412</v>
      </c>
      <c r="C1042" s="102" t="s">
        <v>2387</v>
      </c>
      <c r="D1042" s="103" t="s">
        <v>2405</v>
      </c>
      <c r="E1042" s="102" t="s">
        <v>2411</v>
      </c>
    </row>
    <row r="1043" spans="1:5" x14ac:dyDescent="0.2">
      <c r="A1043" s="98" t="str">
        <f t="shared" si="16"/>
        <v>静岡県賀茂郡南伊豆町</v>
      </c>
      <c r="B1043" s="101" t="s">
        <v>2410</v>
      </c>
      <c r="C1043" s="102" t="s">
        <v>2387</v>
      </c>
      <c r="D1043" s="103" t="s">
        <v>2405</v>
      </c>
      <c r="E1043" s="102" t="s">
        <v>2409</v>
      </c>
    </row>
    <row r="1044" spans="1:5" x14ac:dyDescent="0.2">
      <c r="A1044" s="98" t="str">
        <f t="shared" si="16"/>
        <v>静岡県賀茂郡松崎町</v>
      </c>
      <c r="B1044" s="101" t="s">
        <v>2408</v>
      </c>
      <c r="C1044" s="102" t="s">
        <v>2387</v>
      </c>
      <c r="D1044" s="103" t="s">
        <v>2405</v>
      </c>
      <c r="E1044" s="102" t="s">
        <v>2407</v>
      </c>
    </row>
    <row r="1045" spans="1:5" x14ac:dyDescent="0.2">
      <c r="A1045" s="98" t="str">
        <f t="shared" si="16"/>
        <v>静岡県賀茂郡西伊豆町</v>
      </c>
      <c r="B1045" s="101" t="s">
        <v>2406</v>
      </c>
      <c r="C1045" s="102" t="s">
        <v>2387</v>
      </c>
      <c r="D1045" s="103" t="s">
        <v>2405</v>
      </c>
      <c r="E1045" s="102" t="s">
        <v>2404</v>
      </c>
    </row>
    <row r="1046" spans="1:5" x14ac:dyDescent="0.2">
      <c r="A1046" s="98" t="str">
        <f t="shared" si="16"/>
        <v>静岡県田方郡函南町</v>
      </c>
      <c r="B1046" s="101" t="s">
        <v>2403</v>
      </c>
      <c r="C1046" s="102" t="s">
        <v>2387</v>
      </c>
      <c r="D1046" s="103" t="s">
        <v>2402</v>
      </c>
      <c r="E1046" s="102" t="s">
        <v>2401</v>
      </c>
    </row>
    <row r="1047" spans="1:5" x14ac:dyDescent="0.2">
      <c r="A1047" s="98" t="str">
        <f t="shared" si="16"/>
        <v>静岡県駿東郡清水町</v>
      </c>
      <c r="B1047" s="101" t="s">
        <v>2400</v>
      </c>
      <c r="C1047" s="102" t="s">
        <v>2387</v>
      </c>
      <c r="D1047" s="103" t="s">
        <v>2395</v>
      </c>
      <c r="E1047" s="102" t="s">
        <v>2399</v>
      </c>
    </row>
    <row r="1048" spans="1:5" x14ac:dyDescent="0.2">
      <c r="A1048" s="98" t="str">
        <f t="shared" si="16"/>
        <v>静岡県駿東郡長泉町</v>
      </c>
      <c r="B1048" s="101" t="s">
        <v>2398</v>
      </c>
      <c r="C1048" s="102" t="s">
        <v>2387</v>
      </c>
      <c r="D1048" s="103" t="s">
        <v>2395</v>
      </c>
      <c r="E1048" s="102" t="s">
        <v>2397</v>
      </c>
    </row>
    <row r="1049" spans="1:5" x14ac:dyDescent="0.2">
      <c r="A1049" s="98" t="str">
        <f t="shared" si="16"/>
        <v>静岡県駿東郡小山町</v>
      </c>
      <c r="B1049" s="101" t="s">
        <v>2396</v>
      </c>
      <c r="C1049" s="102" t="s">
        <v>2387</v>
      </c>
      <c r="D1049" s="103" t="s">
        <v>2395</v>
      </c>
      <c r="E1049" s="102" t="s">
        <v>2394</v>
      </c>
    </row>
    <row r="1050" spans="1:5" x14ac:dyDescent="0.2">
      <c r="A1050" s="98" t="str">
        <f t="shared" si="16"/>
        <v>静岡県榛原郡吉田町</v>
      </c>
      <c r="B1050" s="101" t="s">
        <v>2393</v>
      </c>
      <c r="C1050" s="102" t="s">
        <v>2387</v>
      </c>
      <c r="D1050" s="103" t="s">
        <v>2390</v>
      </c>
      <c r="E1050" s="102" t="s">
        <v>2392</v>
      </c>
    </row>
    <row r="1051" spans="1:5" x14ac:dyDescent="0.2">
      <c r="A1051" s="98" t="str">
        <f t="shared" si="16"/>
        <v>静岡県榛原郡川根本町</v>
      </c>
      <c r="B1051" s="101" t="s">
        <v>2391</v>
      </c>
      <c r="C1051" s="102" t="s">
        <v>2387</v>
      </c>
      <c r="D1051" s="103" t="s">
        <v>2390</v>
      </c>
      <c r="E1051" s="102" t="s">
        <v>2389</v>
      </c>
    </row>
    <row r="1052" spans="1:5" x14ac:dyDescent="0.2">
      <c r="A1052" s="98" t="str">
        <f t="shared" si="16"/>
        <v>静岡県周智郡森町</v>
      </c>
      <c r="B1052" s="101" t="s">
        <v>2388</v>
      </c>
      <c r="C1052" s="102" t="s">
        <v>2387</v>
      </c>
      <c r="D1052" s="103" t="s">
        <v>2386</v>
      </c>
      <c r="E1052" s="102" t="s">
        <v>2385</v>
      </c>
    </row>
    <row r="1053" spans="1:5" x14ac:dyDescent="0.2">
      <c r="A1053" s="98" t="str">
        <f t="shared" si="16"/>
        <v>愛知県名古屋市千種区</v>
      </c>
      <c r="B1053" s="104" t="s">
        <v>2384</v>
      </c>
      <c r="C1053" s="105" t="s">
        <v>2249</v>
      </c>
      <c r="D1053" s="100" t="s">
        <v>2359</v>
      </c>
      <c r="E1053" s="98" t="s">
        <v>2383</v>
      </c>
    </row>
    <row r="1054" spans="1:5" x14ac:dyDescent="0.2">
      <c r="A1054" s="98" t="str">
        <f t="shared" si="16"/>
        <v>愛知県名古屋市東区</v>
      </c>
      <c r="B1054" s="104" t="s">
        <v>2382</v>
      </c>
      <c r="C1054" s="105" t="s">
        <v>2249</v>
      </c>
      <c r="D1054" s="100" t="s">
        <v>2359</v>
      </c>
      <c r="E1054" s="98" t="s">
        <v>932</v>
      </c>
    </row>
    <row r="1055" spans="1:5" x14ac:dyDescent="0.2">
      <c r="A1055" s="98" t="str">
        <f t="shared" si="16"/>
        <v>愛知県名古屋市北区</v>
      </c>
      <c r="B1055" s="104" t="s">
        <v>2381</v>
      </c>
      <c r="C1055" s="105" t="s">
        <v>2249</v>
      </c>
      <c r="D1055" s="100" t="s">
        <v>2359</v>
      </c>
      <c r="E1055" s="98" t="s">
        <v>928</v>
      </c>
    </row>
    <row r="1056" spans="1:5" x14ac:dyDescent="0.2">
      <c r="A1056" s="98" t="str">
        <f t="shared" si="16"/>
        <v>愛知県名古屋市西区</v>
      </c>
      <c r="B1056" s="104" t="s">
        <v>2380</v>
      </c>
      <c r="C1056" s="105" t="s">
        <v>2249</v>
      </c>
      <c r="D1056" s="100" t="s">
        <v>2359</v>
      </c>
      <c r="E1056" s="98" t="s">
        <v>931</v>
      </c>
    </row>
    <row r="1057" spans="1:5" x14ac:dyDescent="0.2">
      <c r="A1057" s="98" t="str">
        <f t="shared" si="16"/>
        <v>愛知県名古屋市中村区</v>
      </c>
      <c r="B1057" s="104" t="s">
        <v>2379</v>
      </c>
      <c r="C1057" s="105" t="s">
        <v>2249</v>
      </c>
      <c r="D1057" s="100" t="s">
        <v>2359</v>
      </c>
      <c r="E1057" s="98" t="s">
        <v>2378</v>
      </c>
    </row>
    <row r="1058" spans="1:5" x14ac:dyDescent="0.2">
      <c r="A1058" s="98" t="str">
        <f t="shared" si="16"/>
        <v>愛知県名古屋市中区</v>
      </c>
      <c r="B1058" s="104" t="s">
        <v>2377</v>
      </c>
      <c r="C1058" s="105" t="s">
        <v>2249</v>
      </c>
      <c r="D1058" s="100" t="s">
        <v>2359</v>
      </c>
      <c r="E1058" s="98" t="s">
        <v>1505</v>
      </c>
    </row>
    <row r="1059" spans="1:5" x14ac:dyDescent="0.2">
      <c r="A1059" s="98" t="str">
        <f t="shared" si="16"/>
        <v>愛知県名古屋市昭和区</v>
      </c>
      <c r="B1059" s="104" t="s">
        <v>2376</v>
      </c>
      <c r="C1059" s="105" t="s">
        <v>2249</v>
      </c>
      <c r="D1059" s="100" t="s">
        <v>2359</v>
      </c>
      <c r="E1059" s="98" t="s">
        <v>2375</v>
      </c>
    </row>
    <row r="1060" spans="1:5" x14ac:dyDescent="0.2">
      <c r="A1060" s="98" t="str">
        <f t="shared" si="16"/>
        <v>愛知県名古屋市瑞穂区</v>
      </c>
      <c r="B1060" s="104" t="s">
        <v>2374</v>
      </c>
      <c r="C1060" s="105" t="s">
        <v>2249</v>
      </c>
      <c r="D1060" s="100" t="s">
        <v>2359</v>
      </c>
      <c r="E1060" s="98" t="s">
        <v>2373</v>
      </c>
    </row>
    <row r="1061" spans="1:5" x14ac:dyDescent="0.2">
      <c r="A1061" s="98" t="str">
        <f t="shared" si="16"/>
        <v>愛知県名古屋市熱田区</v>
      </c>
      <c r="B1061" s="104" t="s">
        <v>2372</v>
      </c>
      <c r="C1061" s="105" t="s">
        <v>2249</v>
      </c>
      <c r="D1061" s="100" t="s">
        <v>2359</v>
      </c>
      <c r="E1061" s="98" t="s">
        <v>2371</v>
      </c>
    </row>
    <row r="1062" spans="1:5" x14ac:dyDescent="0.2">
      <c r="A1062" s="98" t="str">
        <f t="shared" si="16"/>
        <v>愛知県名古屋市中川区</v>
      </c>
      <c r="B1062" s="104" t="s">
        <v>2370</v>
      </c>
      <c r="C1062" s="105" t="s">
        <v>2249</v>
      </c>
      <c r="D1062" s="100" t="s">
        <v>2359</v>
      </c>
      <c r="E1062" s="98" t="s">
        <v>2369</v>
      </c>
    </row>
    <row r="1063" spans="1:5" x14ac:dyDescent="0.2">
      <c r="A1063" s="98" t="str">
        <f t="shared" si="16"/>
        <v>愛知県名古屋市港区</v>
      </c>
      <c r="B1063" s="104" t="s">
        <v>2368</v>
      </c>
      <c r="C1063" s="105" t="s">
        <v>2249</v>
      </c>
      <c r="D1063" s="100" t="s">
        <v>2359</v>
      </c>
      <c r="E1063" s="98" t="s">
        <v>2053</v>
      </c>
    </row>
    <row r="1064" spans="1:5" x14ac:dyDescent="0.2">
      <c r="A1064" s="98" t="str">
        <f t="shared" si="16"/>
        <v>愛知県名古屋市南区</v>
      </c>
      <c r="B1064" s="104" t="s">
        <v>2367</v>
      </c>
      <c r="C1064" s="105" t="s">
        <v>2249</v>
      </c>
      <c r="D1064" s="100" t="s">
        <v>2359</v>
      </c>
      <c r="E1064" s="98" t="s">
        <v>930</v>
      </c>
    </row>
    <row r="1065" spans="1:5" x14ac:dyDescent="0.2">
      <c r="A1065" s="98" t="str">
        <f t="shared" si="16"/>
        <v>愛知県名古屋市守山区</v>
      </c>
      <c r="B1065" s="104" t="s">
        <v>2366</v>
      </c>
      <c r="C1065" s="105" t="s">
        <v>2249</v>
      </c>
      <c r="D1065" s="100" t="s">
        <v>2359</v>
      </c>
      <c r="E1065" s="98" t="s">
        <v>2365</v>
      </c>
    </row>
    <row r="1066" spans="1:5" x14ac:dyDescent="0.2">
      <c r="A1066" s="98" t="str">
        <f t="shared" si="16"/>
        <v>愛知県名古屋市緑区</v>
      </c>
      <c r="B1066" s="104" t="s">
        <v>2364</v>
      </c>
      <c r="C1066" s="105" t="s">
        <v>2249</v>
      </c>
      <c r="D1066" s="100" t="s">
        <v>2359</v>
      </c>
      <c r="E1066" s="98" t="s">
        <v>2363</v>
      </c>
    </row>
    <row r="1067" spans="1:5" x14ac:dyDescent="0.2">
      <c r="A1067" s="98" t="str">
        <f t="shared" si="16"/>
        <v>愛知県名古屋市名東区</v>
      </c>
      <c r="B1067" s="104" t="s">
        <v>2362</v>
      </c>
      <c r="C1067" s="105" t="s">
        <v>2249</v>
      </c>
      <c r="D1067" s="100" t="s">
        <v>2359</v>
      </c>
      <c r="E1067" s="98" t="s">
        <v>2361</v>
      </c>
    </row>
    <row r="1068" spans="1:5" x14ac:dyDescent="0.2">
      <c r="A1068" s="98" t="str">
        <f t="shared" si="16"/>
        <v>愛知県名古屋市天白区</v>
      </c>
      <c r="B1068" s="104" t="s">
        <v>2360</v>
      </c>
      <c r="C1068" s="105" t="s">
        <v>2249</v>
      </c>
      <c r="D1068" s="100" t="s">
        <v>2359</v>
      </c>
      <c r="E1068" s="98" t="s">
        <v>2358</v>
      </c>
    </row>
    <row r="1069" spans="1:5" x14ac:dyDescent="0.2">
      <c r="A1069" s="98" t="str">
        <f t="shared" si="16"/>
        <v>愛知県豊橋市</v>
      </c>
      <c r="B1069" s="101" t="s">
        <v>2357</v>
      </c>
      <c r="C1069" s="102" t="s">
        <v>2249</v>
      </c>
      <c r="D1069" s="103" t="s">
        <v>2356</v>
      </c>
      <c r="E1069" s="102"/>
    </row>
    <row r="1070" spans="1:5" x14ac:dyDescent="0.2">
      <c r="A1070" s="98" t="str">
        <f t="shared" si="16"/>
        <v>愛知県岡崎市</v>
      </c>
      <c r="B1070" s="101" t="s">
        <v>2355</v>
      </c>
      <c r="C1070" s="102" t="s">
        <v>2249</v>
      </c>
      <c r="D1070" s="103" t="s">
        <v>2354</v>
      </c>
      <c r="E1070" s="102"/>
    </row>
    <row r="1071" spans="1:5" x14ac:dyDescent="0.2">
      <c r="A1071" s="98" t="str">
        <f t="shared" si="16"/>
        <v>愛知県一宮市</v>
      </c>
      <c r="B1071" s="101" t="s">
        <v>2353</v>
      </c>
      <c r="C1071" s="102" t="s">
        <v>2249</v>
      </c>
      <c r="D1071" s="103" t="s">
        <v>2352</v>
      </c>
      <c r="E1071" s="102"/>
    </row>
    <row r="1072" spans="1:5" x14ac:dyDescent="0.2">
      <c r="A1072" s="98" t="str">
        <f t="shared" si="16"/>
        <v>愛知県瀬戸市</v>
      </c>
      <c r="B1072" s="101" t="s">
        <v>2351</v>
      </c>
      <c r="C1072" s="102" t="s">
        <v>2249</v>
      </c>
      <c r="D1072" s="103" t="s">
        <v>2350</v>
      </c>
      <c r="E1072" s="102"/>
    </row>
    <row r="1073" spans="1:5" x14ac:dyDescent="0.2">
      <c r="A1073" s="98" t="str">
        <f t="shared" si="16"/>
        <v>愛知県半田市</v>
      </c>
      <c r="B1073" s="101" t="s">
        <v>2349</v>
      </c>
      <c r="C1073" s="102" t="s">
        <v>2249</v>
      </c>
      <c r="D1073" s="103" t="s">
        <v>2348</v>
      </c>
      <c r="E1073" s="102"/>
    </row>
    <row r="1074" spans="1:5" x14ac:dyDescent="0.2">
      <c r="A1074" s="98" t="str">
        <f t="shared" si="16"/>
        <v>愛知県春日井市</v>
      </c>
      <c r="B1074" s="101" t="s">
        <v>2347</v>
      </c>
      <c r="C1074" s="102" t="s">
        <v>2249</v>
      </c>
      <c r="D1074" s="103" t="s">
        <v>2346</v>
      </c>
      <c r="E1074" s="102"/>
    </row>
    <row r="1075" spans="1:5" x14ac:dyDescent="0.2">
      <c r="A1075" s="98" t="str">
        <f t="shared" si="16"/>
        <v>愛知県豊川市</v>
      </c>
      <c r="B1075" s="101" t="s">
        <v>2345</v>
      </c>
      <c r="C1075" s="102" t="s">
        <v>2249</v>
      </c>
      <c r="D1075" s="103" t="s">
        <v>2344</v>
      </c>
      <c r="E1075" s="102"/>
    </row>
    <row r="1076" spans="1:5" x14ac:dyDescent="0.2">
      <c r="A1076" s="98" t="str">
        <f t="shared" si="16"/>
        <v>愛知県津島市</v>
      </c>
      <c r="B1076" s="101" t="s">
        <v>2343</v>
      </c>
      <c r="C1076" s="102" t="s">
        <v>2249</v>
      </c>
      <c r="D1076" s="103" t="s">
        <v>2342</v>
      </c>
      <c r="E1076" s="102"/>
    </row>
    <row r="1077" spans="1:5" x14ac:dyDescent="0.2">
      <c r="A1077" s="98" t="str">
        <f t="shared" si="16"/>
        <v>愛知県碧南市</v>
      </c>
      <c r="B1077" s="101" t="s">
        <v>2341</v>
      </c>
      <c r="C1077" s="102" t="s">
        <v>2249</v>
      </c>
      <c r="D1077" s="103" t="s">
        <v>2340</v>
      </c>
      <c r="E1077" s="102"/>
    </row>
    <row r="1078" spans="1:5" x14ac:dyDescent="0.2">
      <c r="A1078" s="98" t="str">
        <f t="shared" si="16"/>
        <v>愛知県刈谷市</v>
      </c>
      <c r="B1078" s="101" t="s">
        <v>2339</v>
      </c>
      <c r="C1078" s="102" t="s">
        <v>2249</v>
      </c>
      <c r="D1078" s="103" t="s">
        <v>2338</v>
      </c>
      <c r="E1078" s="102"/>
    </row>
    <row r="1079" spans="1:5" x14ac:dyDescent="0.2">
      <c r="A1079" s="98" t="str">
        <f t="shared" si="16"/>
        <v>愛知県豊田市</v>
      </c>
      <c r="B1079" s="101" t="s">
        <v>2337</v>
      </c>
      <c r="C1079" s="102" t="s">
        <v>2249</v>
      </c>
      <c r="D1079" s="103" t="s">
        <v>2336</v>
      </c>
      <c r="E1079" s="102"/>
    </row>
    <row r="1080" spans="1:5" x14ac:dyDescent="0.2">
      <c r="A1080" s="98" t="str">
        <f t="shared" si="16"/>
        <v>愛知県安城市</v>
      </c>
      <c r="B1080" s="101" t="s">
        <v>2335</v>
      </c>
      <c r="C1080" s="102" t="s">
        <v>2249</v>
      </c>
      <c r="D1080" s="103" t="s">
        <v>2334</v>
      </c>
      <c r="E1080" s="102"/>
    </row>
    <row r="1081" spans="1:5" x14ac:dyDescent="0.2">
      <c r="A1081" s="98" t="str">
        <f t="shared" si="16"/>
        <v>愛知県西尾市</v>
      </c>
      <c r="B1081" s="101" t="s">
        <v>2333</v>
      </c>
      <c r="C1081" s="102" t="s">
        <v>2249</v>
      </c>
      <c r="D1081" s="103" t="s">
        <v>2332</v>
      </c>
      <c r="E1081" s="102"/>
    </row>
    <row r="1082" spans="1:5" x14ac:dyDescent="0.2">
      <c r="A1082" s="98" t="str">
        <f t="shared" si="16"/>
        <v>愛知県蒲郡市</v>
      </c>
      <c r="B1082" s="101" t="s">
        <v>2331</v>
      </c>
      <c r="C1082" s="102" t="s">
        <v>2249</v>
      </c>
      <c r="D1082" s="103" t="s">
        <v>2330</v>
      </c>
      <c r="E1082" s="102"/>
    </row>
    <row r="1083" spans="1:5" x14ac:dyDescent="0.2">
      <c r="A1083" s="98" t="str">
        <f t="shared" si="16"/>
        <v>愛知県犬山市</v>
      </c>
      <c r="B1083" s="101" t="s">
        <v>2329</v>
      </c>
      <c r="C1083" s="102" t="s">
        <v>2249</v>
      </c>
      <c r="D1083" s="103" t="s">
        <v>2328</v>
      </c>
      <c r="E1083" s="102"/>
    </row>
    <row r="1084" spans="1:5" x14ac:dyDescent="0.2">
      <c r="A1084" s="98" t="str">
        <f t="shared" si="16"/>
        <v>愛知県常滑市</v>
      </c>
      <c r="B1084" s="101" t="s">
        <v>2327</v>
      </c>
      <c r="C1084" s="102" t="s">
        <v>2249</v>
      </c>
      <c r="D1084" s="103" t="s">
        <v>2326</v>
      </c>
      <c r="E1084" s="102"/>
    </row>
    <row r="1085" spans="1:5" x14ac:dyDescent="0.2">
      <c r="A1085" s="98" t="str">
        <f t="shared" si="16"/>
        <v>愛知県江南市</v>
      </c>
      <c r="B1085" s="101" t="s">
        <v>2325</v>
      </c>
      <c r="C1085" s="102" t="s">
        <v>2249</v>
      </c>
      <c r="D1085" s="103" t="s">
        <v>2324</v>
      </c>
      <c r="E1085" s="102"/>
    </row>
    <row r="1086" spans="1:5" x14ac:dyDescent="0.2">
      <c r="A1086" s="98" t="str">
        <f t="shared" si="16"/>
        <v>愛知県小牧市</v>
      </c>
      <c r="B1086" s="101" t="s">
        <v>2323</v>
      </c>
      <c r="C1086" s="102" t="s">
        <v>2249</v>
      </c>
      <c r="D1086" s="103" t="s">
        <v>2322</v>
      </c>
      <c r="E1086" s="102"/>
    </row>
    <row r="1087" spans="1:5" x14ac:dyDescent="0.2">
      <c r="A1087" s="98" t="str">
        <f t="shared" si="16"/>
        <v>愛知県稲沢市</v>
      </c>
      <c r="B1087" s="101" t="s">
        <v>2321</v>
      </c>
      <c r="C1087" s="102" t="s">
        <v>2249</v>
      </c>
      <c r="D1087" s="103" t="s">
        <v>2320</v>
      </c>
      <c r="E1087" s="102"/>
    </row>
    <row r="1088" spans="1:5" x14ac:dyDescent="0.2">
      <c r="A1088" s="98" t="str">
        <f t="shared" si="16"/>
        <v>愛知県新城市</v>
      </c>
      <c r="B1088" s="101" t="s">
        <v>2319</v>
      </c>
      <c r="C1088" s="102" t="s">
        <v>2249</v>
      </c>
      <c r="D1088" s="103" t="s">
        <v>2318</v>
      </c>
      <c r="E1088" s="102"/>
    </row>
    <row r="1089" spans="1:5" x14ac:dyDescent="0.2">
      <c r="A1089" s="98" t="str">
        <f t="shared" si="16"/>
        <v>愛知県東海市</v>
      </c>
      <c r="B1089" s="101" t="s">
        <v>2317</v>
      </c>
      <c r="C1089" s="102" t="s">
        <v>2249</v>
      </c>
      <c r="D1089" s="103" t="s">
        <v>2316</v>
      </c>
      <c r="E1089" s="102"/>
    </row>
    <row r="1090" spans="1:5" x14ac:dyDescent="0.2">
      <c r="A1090" s="98" t="str">
        <f t="shared" ref="A1090:A1153" si="17">C1090&amp;D1090&amp;E1090</f>
        <v>愛知県大府市</v>
      </c>
      <c r="B1090" s="101" t="s">
        <v>2315</v>
      </c>
      <c r="C1090" s="102" t="s">
        <v>2249</v>
      </c>
      <c r="D1090" s="103" t="s">
        <v>2314</v>
      </c>
      <c r="E1090" s="102"/>
    </row>
    <row r="1091" spans="1:5" x14ac:dyDescent="0.2">
      <c r="A1091" s="98" t="str">
        <f t="shared" si="17"/>
        <v>愛知県知多市</v>
      </c>
      <c r="B1091" s="101" t="s">
        <v>2313</v>
      </c>
      <c r="C1091" s="102" t="s">
        <v>2249</v>
      </c>
      <c r="D1091" s="103" t="s">
        <v>2312</v>
      </c>
      <c r="E1091" s="102"/>
    </row>
    <row r="1092" spans="1:5" x14ac:dyDescent="0.2">
      <c r="A1092" s="98" t="str">
        <f t="shared" si="17"/>
        <v>愛知県知立市</v>
      </c>
      <c r="B1092" s="101" t="s">
        <v>2311</v>
      </c>
      <c r="C1092" s="102" t="s">
        <v>2249</v>
      </c>
      <c r="D1092" s="103" t="s">
        <v>2310</v>
      </c>
      <c r="E1092" s="102"/>
    </row>
    <row r="1093" spans="1:5" x14ac:dyDescent="0.2">
      <c r="A1093" s="98" t="str">
        <f t="shared" si="17"/>
        <v>愛知県尾張旭市</v>
      </c>
      <c r="B1093" s="101" t="s">
        <v>2309</v>
      </c>
      <c r="C1093" s="102" t="s">
        <v>2249</v>
      </c>
      <c r="D1093" s="103" t="s">
        <v>2308</v>
      </c>
      <c r="E1093" s="102"/>
    </row>
    <row r="1094" spans="1:5" x14ac:dyDescent="0.2">
      <c r="A1094" s="98" t="str">
        <f t="shared" si="17"/>
        <v>愛知県高浜市</v>
      </c>
      <c r="B1094" s="101" t="s">
        <v>2307</v>
      </c>
      <c r="C1094" s="102" t="s">
        <v>2249</v>
      </c>
      <c r="D1094" s="103" t="s">
        <v>2306</v>
      </c>
      <c r="E1094" s="102"/>
    </row>
    <row r="1095" spans="1:5" x14ac:dyDescent="0.2">
      <c r="A1095" s="98" t="str">
        <f t="shared" si="17"/>
        <v>愛知県岩倉市</v>
      </c>
      <c r="B1095" s="101" t="s">
        <v>2305</v>
      </c>
      <c r="C1095" s="102" t="s">
        <v>2249</v>
      </c>
      <c r="D1095" s="103" t="s">
        <v>2304</v>
      </c>
      <c r="E1095" s="102"/>
    </row>
    <row r="1096" spans="1:5" x14ac:dyDescent="0.2">
      <c r="A1096" s="98" t="str">
        <f t="shared" si="17"/>
        <v>愛知県豊明市</v>
      </c>
      <c r="B1096" s="101" t="s">
        <v>2303</v>
      </c>
      <c r="C1096" s="102" t="s">
        <v>2249</v>
      </c>
      <c r="D1096" s="103" t="s">
        <v>2302</v>
      </c>
      <c r="E1096" s="102"/>
    </row>
    <row r="1097" spans="1:5" x14ac:dyDescent="0.2">
      <c r="A1097" s="98" t="str">
        <f t="shared" si="17"/>
        <v>愛知県日進市</v>
      </c>
      <c r="B1097" s="101" t="s">
        <v>2301</v>
      </c>
      <c r="C1097" s="102" t="s">
        <v>2249</v>
      </c>
      <c r="D1097" s="103" t="s">
        <v>2300</v>
      </c>
      <c r="E1097" s="102"/>
    </row>
    <row r="1098" spans="1:5" x14ac:dyDescent="0.2">
      <c r="A1098" s="98" t="str">
        <f t="shared" si="17"/>
        <v>愛知県田原市</v>
      </c>
      <c r="B1098" s="101" t="s">
        <v>2299</v>
      </c>
      <c r="C1098" s="102" t="s">
        <v>2249</v>
      </c>
      <c r="D1098" s="103" t="s">
        <v>2298</v>
      </c>
      <c r="E1098" s="102"/>
    </row>
    <row r="1099" spans="1:5" x14ac:dyDescent="0.2">
      <c r="A1099" s="98" t="str">
        <f t="shared" si="17"/>
        <v>愛知県愛西市</v>
      </c>
      <c r="B1099" s="101" t="s">
        <v>2297</v>
      </c>
      <c r="C1099" s="102" t="s">
        <v>2249</v>
      </c>
      <c r="D1099" s="103" t="s">
        <v>2296</v>
      </c>
      <c r="E1099" s="102"/>
    </row>
    <row r="1100" spans="1:5" x14ac:dyDescent="0.2">
      <c r="A1100" s="98" t="str">
        <f t="shared" si="17"/>
        <v>愛知県清須市</v>
      </c>
      <c r="B1100" s="101" t="s">
        <v>2295</v>
      </c>
      <c r="C1100" s="102" t="s">
        <v>2249</v>
      </c>
      <c r="D1100" s="103" t="s">
        <v>2294</v>
      </c>
      <c r="E1100" s="102"/>
    </row>
    <row r="1101" spans="1:5" x14ac:dyDescent="0.2">
      <c r="A1101" s="98" t="str">
        <f t="shared" si="17"/>
        <v>愛知県北名古屋市</v>
      </c>
      <c r="B1101" s="101" t="s">
        <v>2293</v>
      </c>
      <c r="C1101" s="102" t="s">
        <v>2249</v>
      </c>
      <c r="D1101" s="103" t="s">
        <v>2292</v>
      </c>
      <c r="E1101" s="102"/>
    </row>
    <row r="1102" spans="1:5" x14ac:dyDescent="0.2">
      <c r="A1102" s="98" t="str">
        <f t="shared" si="17"/>
        <v>愛知県弥富市</v>
      </c>
      <c r="B1102" s="101" t="s">
        <v>2291</v>
      </c>
      <c r="C1102" s="102" t="s">
        <v>2249</v>
      </c>
      <c r="D1102" s="103" t="s">
        <v>2290</v>
      </c>
      <c r="E1102" s="102"/>
    </row>
    <row r="1103" spans="1:5" x14ac:dyDescent="0.2">
      <c r="A1103" s="98" t="str">
        <f t="shared" si="17"/>
        <v>愛知県みよし市</v>
      </c>
      <c r="B1103" s="101" t="s">
        <v>2289</v>
      </c>
      <c r="C1103" s="102" t="s">
        <v>2249</v>
      </c>
      <c r="D1103" s="103" t="s">
        <v>2288</v>
      </c>
      <c r="E1103" s="102"/>
    </row>
    <row r="1104" spans="1:5" x14ac:dyDescent="0.2">
      <c r="A1104" s="98" t="str">
        <f t="shared" si="17"/>
        <v>愛知県あま市</v>
      </c>
      <c r="B1104" s="101" t="s">
        <v>2287</v>
      </c>
      <c r="C1104" s="102" t="s">
        <v>2249</v>
      </c>
      <c r="D1104" s="103" t="s">
        <v>2286</v>
      </c>
      <c r="E1104" s="102"/>
    </row>
    <row r="1105" spans="1:5" x14ac:dyDescent="0.2">
      <c r="A1105" s="98" t="str">
        <f t="shared" si="17"/>
        <v>愛知県長久手市</v>
      </c>
      <c r="B1105" s="101" t="s">
        <v>2285</v>
      </c>
      <c r="C1105" s="102" t="s">
        <v>2249</v>
      </c>
      <c r="D1105" s="103" t="s">
        <v>2284</v>
      </c>
      <c r="E1105" s="102"/>
    </row>
    <row r="1106" spans="1:5" x14ac:dyDescent="0.2">
      <c r="A1106" s="98" t="str">
        <f t="shared" si="17"/>
        <v>愛知県愛知郡東郷町</v>
      </c>
      <c r="B1106" s="101" t="s">
        <v>2283</v>
      </c>
      <c r="C1106" s="102" t="s">
        <v>2249</v>
      </c>
      <c r="D1106" s="103" t="s">
        <v>2149</v>
      </c>
      <c r="E1106" s="102" t="s">
        <v>2282</v>
      </c>
    </row>
    <row r="1107" spans="1:5" x14ac:dyDescent="0.2">
      <c r="A1107" s="98" t="str">
        <f t="shared" si="17"/>
        <v>愛知県西春日井郡豊山町</v>
      </c>
      <c r="B1107" s="101" t="s">
        <v>2281</v>
      </c>
      <c r="C1107" s="102" t="s">
        <v>2249</v>
      </c>
      <c r="D1107" s="103" t="s">
        <v>2280</v>
      </c>
      <c r="E1107" s="102" t="s">
        <v>2279</v>
      </c>
    </row>
    <row r="1108" spans="1:5" x14ac:dyDescent="0.2">
      <c r="A1108" s="98" t="str">
        <f t="shared" si="17"/>
        <v>愛知県丹羽郡大口町</v>
      </c>
      <c r="B1108" s="101" t="s">
        <v>2278</v>
      </c>
      <c r="C1108" s="102" t="s">
        <v>2249</v>
      </c>
      <c r="D1108" s="103" t="s">
        <v>2275</v>
      </c>
      <c r="E1108" s="102" t="s">
        <v>2277</v>
      </c>
    </row>
    <row r="1109" spans="1:5" x14ac:dyDescent="0.2">
      <c r="A1109" s="98" t="str">
        <f t="shared" si="17"/>
        <v>愛知県丹羽郡扶桑町</v>
      </c>
      <c r="B1109" s="101" t="s">
        <v>2276</v>
      </c>
      <c r="C1109" s="102" t="s">
        <v>2249</v>
      </c>
      <c r="D1109" s="103" t="s">
        <v>2275</v>
      </c>
      <c r="E1109" s="102" t="s">
        <v>2274</v>
      </c>
    </row>
    <row r="1110" spans="1:5" x14ac:dyDescent="0.2">
      <c r="A1110" s="98" t="str">
        <f t="shared" si="17"/>
        <v>愛知県海部郡大治町</v>
      </c>
      <c r="B1110" s="101" t="s">
        <v>2273</v>
      </c>
      <c r="C1110" s="102" t="s">
        <v>2249</v>
      </c>
      <c r="D1110" s="103" t="s">
        <v>1365</v>
      </c>
      <c r="E1110" s="102" t="s">
        <v>2272</v>
      </c>
    </row>
    <row r="1111" spans="1:5" x14ac:dyDescent="0.2">
      <c r="A1111" s="98" t="str">
        <f t="shared" si="17"/>
        <v>愛知県海部郡蟹江町</v>
      </c>
      <c r="B1111" s="101" t="s">
        <v>2271</v>
      </c>
      <c r="C1111" s="102" t="s">
        <v>2249</v>
      </c>
      <c r="D1111" s="103" t="s">
        <v>1365</v>
      </c>
      <c r="E1111" s="102" t="s">
        <v>2270</v>
      </c>
    </row>
    <row r="1112" spans="1:5" x14ac:dyDescent="0.2">
      <c r="A1112" s="98" t="str">
        <f t="shared" si="17"/>
        <v>愛知県海部郡飛島村</v>
      </c>
      <c r="B1112" s="101" t="s">
        <v>2269</v>
      </c>
      <c r="C1112" s="102" t="s">
        <v>2249</v>
      </c>
      <c r="D1112" s="103" t="s">
        <v>1365</v>
      </c>
      <c r="E1112" s="102" t="s">
        <v>2268</v>
      </c>
    </row>
    <row r="1113" spans="1:5" x14ac:dyDescent="0.2">
      <c r="A1113" s="98" t="str">
        <f t="shared" si="17"/>
        <v>愛知県知多郡阿久比町</v>
      </c>
      <c r="B1113" s="101" t="s">
        <v>2267</v>
      </c>
      <c r="C1113" s="102" t="s">
        <v>2249</v>
      </c>
      <c r="D1113" s="103" t="s">
        <v>2259</v>
      </c>
      <c r="E1113" s="102" t="s">
        <v>2266</v>
      </c>
    </row>
    <row r="1114" spans="1:5" x14ac:dyDescent="0.2">
      <c r="A1114" s="98" t="str">
        <f t="shared" si="17"/>
        <v>愛知県知多郡東浦町</v>
      </c>
      <c r="B1114" s="101" t="s">
        <v>2265</v>
      </c>
      <c r="C1114" s="102" t="s">
        <v>2249</v>
      </c>
      <c r="D1114" s="103" t="s">
        <v>2259</v>
      </c>
      <c r="E1114" s="102" t="s">
        <v>2264</v>
      </c>
    </row>
    <row r="1115" spans="1:5" x14ac:dyDescent="0.2">
      <c r="A1115" s="98" t="str">
        <f t="shared" si="17"/>
        <v>愛知県知多郡南知多町</v>
      </c>
      <c r="B1115" s="101" t="s">
        <v>2263</v>
      </c>
      <c r="C1115" s="102" t="s">
        <v>2249</v>
      </c>
      <c r="D1115" s="103" t="s">
        <v>2259</v>
      </c>
      <c r="E1115" s="102" t="s">
        <v>2262</v>
      </c>
    </row>
    <row r="1116" spans="1:5" x14ac:dyDescent="0.2">
      <c r="A1116" s="98" t="str">
        <f t="shared" si="17"/>
        <v>愛知県知多郡美浜町</v>
      </c>
      <c r="B1116" s="101" t="s">
        <v>2261</v>
      </c>
      <c r="C1116" s="102" t="s">
        <v>2249</v>
      </c>
      <c r="D1116" s="103" t="s">
        <v>2259</v>
      </c>
      <c r="E1116" s="102" t="s">
        <v>1692</v>
      </c>
    </row>
    <row r="1117" spans="1:5" x14ac:dyDescent="0.2">
      <c r="A1117" s="98" t="str">
        <f t="shared" si="17"/>
        <v>愛知県知多郡武豊町</v>
      </c>
      <c r="B1117" s="101" t="s">
        <v>2260</v>
      </c>
      <c r="C1117" s="102" t="s">
        <v>2249</v>
      </c>
      <c r="D1117" s="103" t="s">
        <v>2259</v>
      </c>
      <c r="E1117" s="102" t="s">
        <v>2258</v>
      </c>
    </row>
    <row r="1118" spans="1:5" x14ac:dyDescent="0.2">
      <c r="A1118" s="98" t="str">
        <f t="shared" si="17"/>
        <v>愛知県額田郡幸田町</v>
      </c>
      <c r="B1118" s="101" t="s">
        <v>2257</v>
      </c>
      <c r="C1118" s="102" t="s">
        <v>2249</v>
      </c>
      <c r="D1118" s="103" t="s">
        <v>2256</v>
      </c>
      <c r="E1118" s="102" t="s">
        <v>2255</v>
      </c>
    </row>
    <row r="1119" spans="1:5" x14ac:dyDescent="0.2">
      <c r="A1119" s="98" t="str">
        <f t="shared" si="17"/>
        <v>愛知県北設楽郡設楽町</v>
      </c>
      <c r="B1119" s="101" t="s">
        <v>2254</v>
      </c>
      <c r="C1119" s="102" t="s">
        <v>2249</v>
      </c>
      <c r="D1119" s="103" t="s">
        <v>2248</v>
      </c>
      <c r="E1119" s="102" t="s">
        <v>2253</v>
      </c>
    </row>
    <row r="1120" spans="1:5" x14ac:dyDescent="0.2">
      <c r="A1120" s="98" t="str">
        <f t="shared" si="17"/>
        <v>愛知県北設楽郡東栄町</v>
      </c>
      <c r="B1120" s="101" t="s">
        <v>2252</v>
      </c>
      <c r="C1120" s="102" t="s">
        <v>2249</v>
      </c>
      <c r="D1120" s="103" t="s">
        <v>2248</v>
      </c>
      <c r="E1120" s="102" t="s">
        <v>2251</v>
      </c>
    </row>
    <row r="1121" spans="1:5" x14ac:dyDescent="0.2">
      <c r="A1121" s="98" t="str">
        <f t="shared" si="17"/>
        <v>愛知県北設楽郡豊根村</v>
      </c>
      <c r="B1121" s="101" t="s">
        <v>2250</v>
      </c>
      <c r="C1121" s="102" t="s">
        <v>2249</v>
      </c>
      <c r="D1121" s="103" t="s">
        <v>2248</v>
      </c>
      <c r="E1121" s="102" t="s">
        <v>2247</v>
      </c>
    </row>
    <row r="1122" spans="1:5" x14ac:dyDescent="0.2">
      <c r="A1122" s="98" t="str">
        <f t="shared" si="17"/>
        <v>三重県津市</v>
      </c>
      <c r="B1122" s="101" t="s">
        <v>2246</v>
      </c>
      <c r="C1122" s="102" t="s">
        <v>2183</v>
      </c>
      <c r="D1122" s="103" t="s">
        <v>2245</v>
      </c>
      <c r="E1122" s="102"/>
    </row>
    <row r="1123" spans="1:5" x14ac:dyDescent="0.2">
      <c r="A1123" s="98" t="str">
        <f t="shared" si="17"/>
        <v>三重県四日市市</v>
      </c>
      <c r="B1123" s="101" t="s">
        <v>2244</v>
      </c>
      <c r="C1123" s="102" t="s">
        <v>2183</v>
      </c>
      <c r="D1123" s="103" t="s">
        <v>2243</v>
      </c>
      <c r="E1123" s="102"/>
    </row>
    <row r="1124" spans="1:5" x14ac:dyDescent="0.2">
      <c r="A1124" s="98" t="str">
        <f t="shared" si="17"/>
        <v>三重県伊勢市</v>
      </c>
      <c r="B1124" s="101" t="s">
        <v>2242</v>
      </c>
      <c r="C1124" s="102" t="s">
        <v>2183</v>
      </c>
      <c r="D1124" s="103" t="s">
        <v>2241</v>
      </c>
      <c r="E1124" s="102"/>
    </row>
    <row r="1125" spans="1:5" x14ac:dyDescent="0.2">
      <c r="A1125" s="98" t="str">
        <f t="shared" si="17"/>
        <v>三重県松阪市</v>
      </c>
      <c r="B1125" s="101" t="s">
        <v>2240</v>
      </c>
      <c r="C1125" s="102" t="s">
        <v>2183</v>
      </c>
      <c r="D1125" s="103" t="s">
        <v>2239</v>
      </c>
      <c r="E1125" s="102"/>
    </row>
    <row r="1126" spans="1:5" x14ac:dyDescent="0.2">
      <c r="A1126" s="98" t="str">
        <f t="shared" si="17"/>
        <v>三重県桑名市</v>
      </c>
      <c r="B1126" s="101" t="s">
        <v>2238</v>
      </c>
      <c r="C1126" s="102" t="s">
        <v>2183</v>
      </c>
      <c r="D1126" s="103" t="s">
        <v>2237</v>
      </c>
      <c r="E1126" s="102"/>
    </row>
    <row r="1127" spans="1:5" x14ac:dyDescent="0.2">
      <c r="A1127" s="98" t="str">
        <f t="shared" si="17"/>
        <v>三重県鈴鹿市</v>
      </c>
      <c r="B1127" s="101" t="s">
        <v>2236</v>
      </c>
      <c r="C1127" s="102" t="s">
        <v>2183</v>
      </c>
      <c r="D1127" s="103" t="s">
        <v>2235</v>
      </c>
      <c r="E1127" s="102"/>
    </row>
    <row r="1128" spans="1:5" x14ac:dyDescent="0.2">
      <c r="A1128" s="98" t="str">
        <f t="shared" si="17"/>
        <v>三重県名張市</v>
      </c>
      <c r="B1128" s="101" t="s">
        <v>2234</v>
      </c>
      <c r="C1128" s="102" t="s">
        <v>2183</v>
      </c>
      <c r="D1128" s="103" t="s">
        <v>2233</v>
      </c>
      <c r="E1128" s="102"/>
    </row>
    <row r="1129" spans="1:5" x14ac:dyDescent="0.2">
      <c r="A1129" s="98" t="str">
        <f t="shared" si="17"/>
        <v>三重県尾鷲市</v>
      </c>
      <c r="B1129" s="101" t="s">
        <v>2232</v>
      </c>
      <c r="C1129" s="102" t="s">
        <v>2183</v>
      </c>
      <c r="D1129" s="103" t="s">
        <v>2231</v>
      </c>
      <c r="E1129" s="102"/>
    </row>
    <row r="1130" spans="1:5" x14ac:dyDescent="0.2">
      <c r="A1130" s="98" t="str">
        <f t="shared" si="17"/>
        <v>三重県亀山市</v>
      </c>
      <c r="B1130" s="101" t="s">
        <v>2230</v>
      </c>
      <c r="C1130" s="102" t="s">
        <v>2183</v>
      </c>
      <c r="D1130" s="103" t="s">
        <v>2229</v>
      </c>
      <c r="E1130" s="102"/>
    </row>
    <row r="1131" spans="1:5" x14ac:dyDescent="0.2">
      <c r="A1131" s="98" t="str">
        <f t="shared" si="17"/>
        <v>三重県鳥羽市</v>
      </c>
      <c r="B1131" s="101" t="s">
        <v>2228</v>
      </c>
      <c r="C1131" s="102" t="s">
        <v>2183</v>
      </c>
      <c r="D1131" s="103" t="s">
        <v>2227</v>
      </c>
      <c r="E1131" s="102"/>
    </row>
    <row r="1132" spans="1:5" x14ac:dyDescent="0.2">
      <c r="A1132" s="98" t="str">
        <f t="shared" si="17"/>
        <v>三重県熊野市</v>
      </c>
      <c r="B1132" s="101" t="s">
        <v>2226</v>
      </c>
      <c r="C1132" s="102" t="s">
        <v>2183</v>
      </c>
      <c r="D1132" s="103" t="s">
        <v>2225</v>
      </c>
      <c r="E1132" s="102"/>
    </row>
    <row r="1133" spans="1:5" x14ac:dyDescent="0.2">
      <c r="A1133" s="98" t="str">
        <f t="shared" si="17"/>
        <v>三重県いなべ市</v>
      </c>
      <c r="B1133" s="101" t="s">
        <v>2224</v>
      </c>
      <c r="C1133" s="102" t="s">
        <v>2183</v>
      </c>
      <c r="D1133" s="103" t="s">
        <v>2223</v>
      </c>
      <c r="E1133" s="102"/>
    </row>
    <row r="1134" spans="1:5" x14ac:dyDescent="0.2">
      <c r="A1134" s="98" t="str">
        <f t="shared" si="17"/>
        <v>三重県志摩市</v>
      </c>
      <c r="B1134" s="101" t="s">
        <v>2222</v>
      </c>
      <c r="C1134" s="102" t="s">
        <v>2183</v>
      </c>
      <c r="D1134" s="103" t="s">
        <v>2221</v>
      </c>
      <c r="E1134" s="102"/>
    </row>
    <row r="1135" spans="1:5" x14ac:dyDescent="0.2">
      <c r="A1135" s="98" t="str">
        <f t="shared" si="17"/>
        <v>三重県伊賀市</v>
      </c>
      <c r="B1135" s="101" t="s">
        <v>2220</v>
      </c>
      <c r="C1135" s="102" t="s">
        <v>2183</v>
      </c>
      <c r="D1135" s="103" t="s">
        <v>2219</v>
      </c>
      <c r="E1135" s="102"/>
    </row>
    <row r="1136" spans="1:5" x14ac:dyDescent="0.2">
      <c r="A1136" s="98" t="str">
        <f t="shared" si="17"/>
        <v>三重県桑名郡木曽岬町</v>
      </c>
      <c r="B1136" s="101" t="s">
        <v>2218</v>
      </c>
      <c r="C1136" s="102" t="s">
        <v>2183</v>
      </c>
      <c r="D1136" s="103" t="s">
        <v>2217</v>
      </c>
      <c r="E1136" s="102" t="s">
        <v>2216</v>
      </c>
    </row>
    <row r="1137" spans="1:5" x14ac:dyDescent="0.2">
      <c r="A1137" s="98" t="str">
        <f t="shared" si="17"/>
        <v>三重県員弁郡東員町</v>
      </c>
      <c r="B1137" s="101" t="s">
        <v>2215</v>
      </c>
      <c r="C1137" s="102" t="s">
        <v>2183</v>
      </c>
      <c r="D1137" s="103" t="s">
        <v>2214</v>
      </c>
      <c r="E1137" s="102" t="s">
        <v>2213</v>
      </c>
    </row>
    <row r="1138" spans="1:5" x14ac:dyDescent="0.2">
      <c r="A1138" s="98" t="str">
        <f t="shared" si="17"/>
        <v>三重県三重郡菰野町</v>
      </c>
      <c r="B1138" s="101" t="s">
        <v>2212</v>
      </c>
      <c r="C1138" s="102" t="s">
        <v>2183</v>
      </c>
      <c r="D1138" s="103" t="s">
        <v>2207</v>
      </c>
      <c r="E1138" s="102" t="s">
        <v>2211</v>
      </c>
    </row>
    <row r="1139" spans="1:5" x14ac:dyDescent="0.2">
      <c r="A1139" s="98" t="str">
        <f t="shared" si="17"/>
        <v>三重県三重郡朝日町</v>
      </c>
      <c r="B1139" s="101" t="s">
        <v>2210</v>
      </c>
      <c r="C1139" s="102" t="s">
        <v>2183</v>
      </c>
      <c r="D1139" s="103" t="s">
        <v>2207</v>
      </c>
      <c r="E1139" s="102" t="s">
        <v>2209</v>
      </c>
    </row>
    <row r="1140" spans="1:5" x14ac:dyDescent="0.2">
      <c r="A1140" s="98" t="str">
        <f t="shared" si="17"/>
        <v>三重県三重郡川越町</v>
      </c>
      <c r="B1140" s="101" t="s">
        <v>2208</v>
      </c>
      <c r="C1140" s="102" t="s">
        <v>2183</v>
      </c>
      <c r="D1140" s="103" t="s">
        <v>2207</v>
      </c>
      <c r="E1140" s="102" t="s">
        <v>2206</v>
      </c>
    </row>
    <row r="1141" spans="1:5" x14ac:dyDescent="0.2">
      <c r="A1141" s="98" t="str">
        <f t="shared" si="17"/>
        <v>三重県多気郡多気町</v>
      </c>
      <c r="B1141" s="101" t="s">
        <v>2205</v>
      </c>
      <c r="C1141" s="102" t="s">
        <v>2183</v>
      </c>
      <c r="D1141" s="103" t="s">
        <v>2200</v>
      </c>
      <c r="E1141" s="102" t="s">
        <v>2204</v>
      </c>
    </row>
    <row r="1142" spans="1:5" x14ac:dyDescent="0.2">
      <c r="A1142" s="98" t="str">
        <f t="shared" si="17"/>
        <v>三重県多気郡明和町</v>
      </c>
      <c r="B1142" s="101" t="s">
        <v>2203</v>
      </c>
      <c r="C1142" s="102" t="s">
        <v>2183</v>
      </c>
      <c r="D1142" s="103" t="s">
        <v>2200</v>
      </c>
      <c r="E1142" s="102" t="s">
        <v>2202</v>
      </c>
    </row>
    <row r="1143" spans="1:5" x14ac:dyDescent="0.2">
      <c r="A1143" s="98" t="str">
        <f t="shared" si="17"/>
        <v>三重県多気郡大台町</v>
      </c>
      <c r="B1143" s="101" t="s">
        <v>2201</v>
      </c>
      <c r="C1143" s="102" t="s">
        <v>2183</v>
      </c>
      <c r="D1143" s="103" t="s">
        <v>2200</v>
      </c>
      <c r="E1143" s="102" t="s">
        <v>2199</v>
      </c>
    </row>
    <row r="1144" spans="1:5" x14ac:dyDescent="0.2">
      <c r="A1144" s="98" t="str">
        <f t="shared" si="17"/>
        <v>三重県度会郡玉城町</v>
      </c>
      <c r="B1144" s="101" t="s">
        <v>2198</v>
      </c>
      <c r="C1144" s="102" t="s">
        <v>2183</v>
      </c>
      <c r="D1144" s="103" t="s">
        <v>2191</v>
      </c>
      <c r="E1144" s="102" t="s">
        <v>2197</v>
      </c>
    </row>
    <row r="1145" spans="1:5" x14ac:dyDescent="0.2">
      <c r="A1145" s="98" t="str">
        <f t="shared" si="17"/>
        <v>三重県度会郡度会町</v>
      </c>
      <c r="B1145" s="101" t="s">
        <v>2196</v>
      </c>
      <c r="C1145" s="102" t="s">
        <v>2183</v>
      </c>
      <c r="D1145" s="103" t="s">
        <v>2191</v>
      </c>
      <c r="E1145" s="102" t="s">
        <v>2195</v>
      </c>
    </row>
    <row r="1146" spans="1:5" x14ac:dyDescent="0.2">
      <c r="A1146" s="98" t="str">
        <f t="shared" si="17"/>
        <v>三重県度会郡大紀町</v>
      </c>
      <c r="B1146" s="101" t="s">
        <v>2194</v>
      </c>
      <c r="C1146" s="102" t="s">
        <v>2183</v>
      </c>
      <c r="D1146" s="103" t="s">
        <v>2191</v>
      </c>
      <c r="E1146" s="102" t="s">
        <v>2193</v>
      </c>
    </row>
    <row r="1147" spans="1:5" x14ac:dyDescent="0.2">
      <c r="A1147" s="98" t="str">
        <f t="shared" si="17"/>
        <v>三重県度会郡南伊勢町</v>
      </c>
      <c r="B1147" s="101" t="s">
        <v>2192</v>
      </c>
      <c r="C1147" s="102" t="s">
        <v>2183</v>
      </c>
      <c r="D1147" s="103" t="s">
        <v>2191</v>
      </c>
      <c r="E1147" s="102" t="s">
        <v>2190</v>
      </c>
    </row>
    <row r="1148" spans="1:5" x14ac:dyDescent="0.2">
      <c r="A1148" s="98" t="str">
        <f t="shared" si="17"/>
        <v>三重県北牟婁郡紀北町</v>
      </c>
      <c r="B1148" s="101" t="s">
        <v>2189</v>
      </c>
      <c r="C1148" s="102" t="s">
        <v>2183</v>
      </c>
      <c r="D1148" s="103" t="s">
        <v>2188</v>
      </c>
      <c r="E1148" s="102" t="s">
        <v>2187</v>
      </c>
    </row>
    <row r="1149" spans="1:5" x14ac:dyDescent="0.2">
      <c r="A1149" s="98" t="str">
        <f t="shared" si="17"/>
        <v>三重県南牟婁郡御浜町</v>
      </c>
      <c r="B1149" s="101" t="s">
        <v>2186</v>
      </c>
      <c r="C1149" s="102" t="s">
        <v>2183</v>
      </c>
      <c r="D1149" s="103" t="s">
        <v>2182</v>
      </c>
      <c r="E1149" s="102" t="s">
        <v>2185</v>
      </c>
    </row>
    <row r="1150" spans="1:5" x14ac:dyDescent="0.2">
      <c r="A1150" s="98" t="str">
        <f t="shared" si="17"/>
        <v>三重県南牟婁郡紀宝町</v>
      </c>
      <c r="B1150" s="101" t="s">
        <v>2184</v>
      </c>
      <c r="C1150" s="102" t="s">
        <v>2183</v>
      </c>
      <c r="D1150" s="103" t="s">
        <v>2182</v>
      </c>
      <c r="E1150" s="102" t="s">
        <v>2181</v>
      </c>
    </row>
    <row r="1151" spans="1:5" x14ac:dyDescent="0.2">
      <c r="A1151" s="98" t="str">
        <f t="shared" si="17"/>
        <v>滋賀県大津市</v>
      </c>
      <c r="B1151" s="101" t="s">
        <v>2180</v>
      </c>
      <c r="C1151" s="102" t="s">
        <v>2142</v>
      </c>
      <c r="D1151" s="103" t="s">
        <v>2179</v>
      </c>
      <c r="E1151" s="102"/>
    </row>
    <row r="1152" spans="1:5" x14ac:dyDescent="0.2">
      <c r="A1152" s="98" t="str">
        <f t="shared" si="17"/>
        <v>滋賀県彦根市</v>
      </c>
      <c r="B1152" s="101" t="s">
        <v>2178</v>
      </c>
      <c r="C1152" s="102" t="s">
        <v>2142</v>
      </c>
      <c r="D1152" s="103" t="s">
        <v>2177</v>
      </c>
      <c r="E1152" s="102"/>
    </row>
    <row r="1153" spans="1:5" x14ac:dyDescent="0.2">
      <c r="A1153" s="98" t="str">
        <f t="shared" si="17"/>
        <v>滋賀県長浜市</v>
      </c>
      <c r="B1153" s="101" t="s">
        <v>2176</v>
      </c>
      <c r="C1153" s="102" t="s">
        <v>2142</v>
      </c>
      <c r="D1153" s="103" t="s">
        <v>2175</v>
      </c>
      <c r="E1153" s="102"/>
    </row>
    <row r="1154" spans="1:5" x14ac:dyDescent="0.2">
      <c r="A1154" s="98" t="str">
        <f t="shared" ref="A1154:A1217" si="18">C1154&amp;D1154&amp;E1154</f>
        <v>滋賀県近江八幡市</v>
      </c>
      <c r="B1154" s="101" t="s">
        <v>2174</v>
      </c>
      <c r="C1154" s="102" t="s">
        <v>2142</v>
      </c>
      <c r="D1154" s="103" t="s">
        <v>2173</v>
      </c>
      <c r="E1154" s="102"/>
    </row>
    <row r="1155" spans="1:5" x14ac:dyDescent="0.2">
      <c r="A1155" s="98" t="str">
        <f t="shared" si="18"/>
        <v>滋賀県草津市</v>
      </c>
      <c r="B1155" s="101" t="s">
        <v>2172</v>
      </c>
      <c r="C1155" s="102" t="s">
        <v>2142</v>
      </c>
      <c r="D1155" s="103" t="s">
        <v>2171</v>
      </c>
      <c r="E1155" s="102"/>
    </row>
    <row r="1156" spans="1:5" x14ac:dyDescent="0.2">
      <c r="A1156" s="98" t="str">
        <f t="shared" si="18"/>
        <v>滋賀県守山市</v>
      </c>
      <c r="B1156" s="101" t="s">
        <v>2170</v>
      </c>
      <c r="C1156" s="102" t="s">
        <v>2142</v>
      </c>
      <c r="D1156" s="103" t="s">
        <v>2169</v>
      </c>
      <c r="E1156" s="102"/>
    </row>
    <row r="1157" spans="1:5" x14ac:dyDescent="0.2">
      <c r="A1157" s="98" t="str">
        <f t="shared" si="18"/>
        <v>滋賀県栗東市</v>
      </c>
      <c r="B1157" s="101" t="s">
        <v>2168</v>
      </c>
      <c r="C1157" s="102" t="s">
        <v>2142</v>
      </c>
      <c r="D1157" s="103" t="s">
        <v>2167</v>
      </c>
      <c r="E1157" s="102"/>
    </row>
    <row r="1158" spans="1:5" x14ac:dyDescent="0.2">
      <c r="A1158" s="98" t="str">
        <f t="shared" si="18"/>
        <v>滋賀県甲賀市</v>
      </c>
      <c r="B1158" s="101" t="s">
        <v>2166</v>
      </c>
      <c r="C1158" s="102" t="s">
        <v>2142</v>
      </c>
      <c r="D1158" s="103" t="s">
        <v>2165</v>
      </c>
      <c r="E1158" s="102"/>
    </row>
    <row r="1159" spans="1:5" x14ac:dyDescent="0.2">
      <c r="A1159" s="98" t="str">
        <f t="shared" si="18"/>
        <v>滋賀県野洲市</v>
      </c>
      <c r="B1159" s="101" t="s">
        <v>2164</v>
      </c>
      <c r="C1159" s="102" t="s">
        <v>2142</v>
      </c>
      <c r="D1159" s="103" t="s">
        <v>2163</v>
      </c>
      <c r="E1159" s="102"/>
    </row>
    <row r="1160" spans="1:5" x14ac:dyDescent="0.2">
      <c r="A1160" s="98" t="str">
        <f t="shared" si="18"/>
        <v>滋賀県湖南市</v>
      </c>
      <c r="B1160" s="101" t="s">
        <v>2162</v>
      </c>
      <c r="C1160" s="102" t="s">
        <v>2142</v>
      </c>
      <c r="D1160" s="103" t="s">
        <v>2161</v>
      </c>
      <c r="E1160" s="102"/>
    </row>
    <row r="1161" spans="1:5" x14ac:dyDescent="0.2">
      <c r="A1161" s="98" t="str">
        <f t="shared" si="18"/>
        <v>滋賀県高島市</v>
      </c>
      <c r="B1161" s="101" t="s">
        <v>2160</v>
      </c>
      <c r="C1161" s="102" t="s">
        <v>2142</v>
      </c>
      <c r="D1161" s="103" t="s">
        <v>2159</v>
      </c>
      <c r="E1161" s="102"/>
    </row>
    <row r="1162" spans="1:5" x14ac:dyDescent="0.2">
      <c r="A1162" s="98" t="str">
        <f t="shared" si="18"/>
        <v>滋賀県東近江市</v>
      </c>
      <c r="B1162" s="101" t="s">
        <v>2158</v>
      </c>
      <c r="C1162" s="102" t="s">
        <v>2142</v>
      </c>
      <c r="D1162" s="103" t="s">
        <v>2157</v>
      </c>
      <c r="E1162" s="102"/>
    </row>
    <row r="1163" spans="1:5" x14ac:dyDescent="0.2">
      <c r="A1163" s="98" t="str">
        <f t="shared" si="18"/>
        <v>滋賀県米原市</v>
      </c>
      <c r="B1163" s="101" t="s">
        <v>2156</v>
      </c>
      <c r="C1163" s="102" t="s">
        <v>2142</v>
      </c>
      <c r="D1163" s="103" t="s">
        <v>2155</v>
      </c>
      <c r="E1163" s="102"/>
    </row>
    <row r="1164" spans="1:5" x14ac:dyDescent="0.2">
      <c r="A1164" s="98" t="str">
        <f t="shared" si="18"/>
        <v>滋賀県蒲生郡日野町</v>
      </c>
      <c r="B1164" s="101" t="s">
        <v>2154</v>
      </c>
      <c r="C1164" s="102" t="s">
        <v>2142</v>
      </c>
      <c r="D1164" s="103" t="s">
        <v>2152</v>
      </c>
      <c r="E1164" s="102" t="s">
        <v>1622</v>
      </c>
    </row>
    <row r="1165" spans="1:5" x14ac:dyDescent="0.2">
      <c r="A1165" s="98" t="str">
        <f t="shared" si="18"/>
        <v>滋賀県蒲生郡竜王町</v>
      </c>
      <c r="B1165" s="101" t="s">
        <v>2153</v>
      </c>
      <c r="C1165" s="102" t="s">
        <v>2142</v>
      </c>
      <c r="D1165" s="103" t="s">
        <v>2152</v>
      </c>
      <c r="E1165" s="102" t="s">
        <v>2151</v>
      </c>
    </row>
    <row r="1166" spans="1:5" x14ac:dyDescent="0.2">
      <c r="A1166" s="98" t="str">
        <f t="shared" si="18"/>
        <v>滋賀県愛知郡愛荘町</v>
      </c>
      <c r="B1166" s="101" t="s">
        <v>2150</v>
      </c>
      <c r="C1166" s="102" t="s">
        <v>2142</v>
      </c>
      <c r="D1166" s="103" t="s">
        <v>2149</v>
      </c>
      <c r="E1166" s="102" t="s">
        <v>2148</v>
      </c>
    </row>
    <row r="1167" spans="1:5" x14ac:dyDescent="0.2">
      <c r="A1167" s="98" t="str">
        <f t="shared" si="18"/>
        <v>滋賀県犬上郡豊郷町</v>
      </c>
      <c r="B1167" s="101" t="s">
        <v>2147</v>
      </c>
      <c r="C1167" s="102" t="s">
        <v>2142</v>
      </c>
      <c r="D1167" s="103" t="s">
        <v>2141</v>
      </c>
      <c r="E1167" s="102" t="s">
        <v>2146</v>
      </c>
    </row>
    <row r="1168" spans="1:5" x14ac:dyDescent="0.2">
      <c r="A1168" s="98" t="str">
        <f t="shared" si="18"/>
        <v>滋賀県犬上郡甲良町</v>
      </c>
      <c r="B1168" s="101" t="s">
        <v>2145</v>
      </c>
      <c r="C1168" s="102" t="s">
        <v>2142</v>
      </c>
      <c r="D1168" s="103" t="s">
        <v>2141</v>
      </c>
      <c r="E1168" s="102" t="s">
        <v>2144</v>
      </c>
    </row>
    <row r="1169" spans="1:5" x14ac:dyDescent="0.2">
      <c r="A1169" s="98" t="str">
        <f t="shared" si="18"/>
        <v>滋賀県犬上郡多賀町</v>
      </c>
      <c r="B1169" s="101" t="s">
        <v>2143</v>
      </c>
      <c r="C1169" s="102" t="s">
        <v>2142</v>
      </c>
      <c r="D1169" s="103" t="s">
        <v>2141</v>
      </c>
      <c r="E1169" s="102" t="s">
        <v>2140</v>
      </c>
    </row>
    <row r="1170" spans="1:5" x14ac:dyDescent="0.2">
      <c r="A1170" s="98" t="str">
        <f t="shared" si="18"/>
        <v>京都府京都市北区</v>
      </c>
      <c r="B1170" s="104" t="s">
        <v>2139</v>
      </c>
      <c r="C1170" s="105" t="s">
        <v>2064</v>
      </c>
      <c r="D1170" s="100" t="s">
        <v>2120</v>
      </c>
      <c r="E1170" s="98" t="s">
        <v>928</v>
      </c>
    </row>
    <row r="1171" spans="1:5" x14ac:dyDescent="0.2">
      <c r="A1171" s="98" t="str">
        <f t="shared" si="18"/>
        <v>京都府京都市上京区</v>
      </c>
      <c r="B1171" s="104" t="s">
        <v>2138</v>
      </c>
      <c r="C1171" s="105" t="s">
        <v>2064</v>
      </c>
      <c r="D1171" s="100" t="s">
        <v>2120</v>
      </c>
      <c r="E1171" s="98" t="s">
        <v>2137</v>
      </c>
    </row>
    <row r="1172" spans="1:5" x14ac:dyDescent="0.2">
      <c r="A1172" s="98" t="str">
        <f t="shared" si="18"/>
        <v>京都府京都市左京区</v>
      </c>
      <c r="B1172" s="104" t="s">
        <v>2136</v>
      </c>
      <c r="C1172" s="105" t="s">
        <v>2064</v>
      </c>
      <c r="D1172" s="100" t="s">
        <v>2120</v>
      </c>
      <c r="E1172" s="98" t="s">
        <v>2135</v>
      </c>
    </row>
    <row r="1173" spans="1:5" x14ac:dyDescent="0.2">
      <c r="A1173" s="98" t="str">
        <f t="shared" si="18"/>
        <v>京都府京都市中京区</v>
      </c>
      <c r="B1173" s="104" t="s">
        <v>2134</v>
      </c>
      <c r="C1173" s="105" t="s">
        <v>2064</v>
      </c>
      <c r="D1173" s="100" t="s">
        <v>2120</v>
      </c>
      <c r="E1173" s="98" t="s">
        <v>2133</v>
      </c>
    </row>
    <row r="1174" spans="1:5" x14ac:dyDescent="0.2">
      <c r="A1174" s="98" t="str">
        <f t="shared" si="18"/>
        <v>京都府京都市東山区</v>
      </c>
      <c r="B1174" s="104" t="s">
        <v>2132</v>
      </c>
      <c r="C1174" s="105" t="s">
        <v>2064</v>
      </c>
      <c r="D1174" s="100" t="s">
        <v>2120</v>
      </c>
      <c r="E1174" s="98" t="s">
        <v>2131</v>
      </c>
    </row>
    <row r="1175" spans="1:5" x14ac:dyDescent="0.2">
      <c r="A1175" s="98" t="str">
        <f t="shared" si="18"/>
        <v>京都府京都市下京区</v>
      </c>
      <c r="B1175" s="104" t="s">
        <v>2130</v>
      </c>
      <c r="C1175" s="105" t="s">
        <v>2064</v>
      </c>
      <c r="D1175" s="100" t="s">
        <v>2120</v>
      </c>
      <c r="E1175" s="98" t="s">
        <v>2129</v>
      </c>
    </row>
    <row r="1176" spans="1:5" x14ac:dyDescent="0.2">
      <c r="A1176" s="98" t="str">
        <f t="shared" si="18"/>
        <v>京都府京都市南区</v>
      </c>
      <c r="B1176" s="104" t="s">
        <v>2128</v>
      </c>
      <c r="C1176" s="105" t="s">
        <v>2064</v>
      </c>
      <c r="D1176" s="100" t="s">
        <v>2120</v>
      </c>
      <c r="E1176" s="98" t="s">
        <v>930</v>
      </c>
    </row>
    <row r="1177" spans="1:5" x14ac:dyDescent="0.2">
      <c r="A1177" s="98" t="str">
        <f t="shared" si="18"/>
        <v>京都府京都市右京区</v>
      </c>
      <c r="B1177" s="104" t="s">
        <v>2127</v>
      </c>
      <c r="C1177" s="105" t="s">
        <v>2064</v>
      </c>
      <c r="D1177" s="100" t="s">
        <v>2120</v>
      </c>
      <c r="E1177" s="98" t="s">
        <v>2126</v>
      </c>
    </row>
    <row r="1178" spans="1:5" x14ac:dyDescent="0.2">
      <c r="A1178" s="98" t="str">
        <f t="shared" si="18"/>
        <v>京都府京都市伏見区</v>
      </c>
      <c r="B1178" s="104" t="s">
        <v>2125</v>
      </c>
      <c r="C1178" s="105" t="s">
        <v>2064</v>
      </c>
      <c r="D1178" s="100" t="s">
        <v>2120</v>
      </c>
      <c r="E1178" s="98" t="s">
        <v>2124</v>
      </c>
    </row>
    <row r="1179" spans="1:5" x14ac:dyDescent="0.2">
      <c r="A1179" s="98" t="str">
        <f t="shared" si="18"/>
        <v>京都府京都市山科区</v>
      </c>
      <c r="B1179" s="104" t="s">
        <v>2123</v>
      </c>
      <c r="C1179" s="105" t="s">
        <v>2064</v>
      </c>
      <c r="D1179" s="100" t="s">
        <v>2120</v>
      </c>
      <c r="E1179" s="98" t="s">
        <v>2122</v>
      </c>
    </row>
    <row r="1180" spans="1:5" x14ac:dyDescent="0.2">
      <c r="A1180" s="98" t="str">
        <f t="shared" si="18"/>
        <v>京都府京都市西京区</v>
      </c>
      <c r="B1180" s="104" t="s">
        <v>2121</v>
      </c>
      <c r="C1180" s="105" t="s">
        <v>2064</v>
      </c>
      <c r="D1180" s="100" t="s">
        <v>2120</v>
      </c>
      <c r="E1180" s="98" t="s">
        <v>2119</v>
      </c>
    </row>
    <row r="1181" spans="1:5" x14ac:dyDescent="0.2">
      <c r="A1181" s="98" t="str">
        <f t="shared" si="18"/>
        <v>京都府福知山市</v>
      </c>
      <c r="B1181" s="101" t="s">
        <v>2118</v>
      </c>
      <c r="C1181" s="102" t="s">
        <v>2064</v>
      </c>
      <c r="D1181" s="103" t="s">
        <v>2117</v>
      </c>
      <c r="E1181" s="102"/>
    </row>
    <row r="1182" spans="1:5" x14ac:dyDescent="0.2">
      <c r="A1182" s="98" t="str">
        <f t="shared" si="18"/>
        <v>京都府舞鶴市</v>
      </c>
      <c r="B1182" s="101" t="s">
        <v>2116</v>
      </c>
      <c r="C1182" s="102" t="s">
        <v>2064</v>
      </c>
      <c r="D1182" s="103" t="s">
        <v>2115</v>
      </c>
      <c r="E1182" s="102"/>
    </row>
    <row r="1183" spans="1:5" x14ac:dyDescent="0.2">
      <c r="A1183" s="98" t="str">
        <f t="shared" si="18"/>
        <v>京都府綾部市</v>
      </c>
      <c r="B1183" s="101" t="s">
        <v>2114</v>
      </c>
      <c r="C1183" s="102" t="s">
        <v>2064</v>
      </c>
      <c r="D1183" s="103" t="s">
        <v>2113</v>
      </c>
      <c r="E1183" s="102"/>
    </row>
    <row r="1184" spans="1:5" x14ac:dyDescent="0.2">
      <c r="A1184" s="98" t="str">
        <f t="shared" si="18"/>
        <v>京都府宇治市</v>
      </c>
      <c r="B1184" s="101" t="s">
        <v>2112</v>
      </c>
      <c r="C1184" s="102" t="s">
        <v>2064</v>
      </c>
      <c r="D1184" s="103" t="s">
        <v>2111</v>
      </c>
      <c r="E1184" s="102"/>
    </row>
    <row r="1185" spans="1:5" x14ac:dyDescent="0.2">
      <c r="A1185" s="98" t="str">
        <f t="shared" si="18"/>
        <v>京都府宮津市</v>
      </c>
      <c r="B1185" s="101" t="s">
        <v>2110</v>
      </c>
      <c r="C1185" s="102" t="s">
        <v>2064</v>
      </c>
      <c r="D1185" s="103" t="s">
        <v>2109</v>
      </c>
      <c r="E1185" s="102"/>
    </row>
    <row r="1186" spans="1:5" x14ac:dyDescent="0.2">
      <c r="A1186" s="98" t="str">
        <f t="shared" si="18"/>
        <v>京都府亀岡市</v>
      </c>
      <c r="B1186" s="101" t="s">
        <v>2108</v>
      </c>
      <c r="C1186" s="102" t="s">
        <v>2064</v>
      </c>
      <c r="D1186" s="103" t="s">
        <v>2107</v>
      </c>
      <c r="E1186" s="102"/>
    </row>
    <row r="1187" spans="1:5" x14ac:dyDescent="0.2">
      <c r="A1187" s="98" t="str">
        <f t="shared" si="18"/>
        <v>京都府城陽市</v>
      </c>
      <c r="B1187" s="101" t="s">
        <v>2106</v>
      </c>
      <c r="C1187" s="102" t="s">
        <v>2064</v>
      </c>
      <c r="D1187" s="103" t="s">
        <v>2105</v>
      </c>
      <c r="E1187" s="102"/>
    </row>
    <row r="1188" spans="1:5" x14ac:dyDescent="0.2">
      <c r="A1188" s="98" t="str">
        <f t="shared" si="18"/>
        <v>京都府向日市</v>
      </c>
      <c r="B1188" s="101" t="s">
        <v>2104</v>
      </c>
      <c r="C1188" s="102" t="s">
        <v>2064</v>
      </c>
      <c r="D1188" s="103" t="s">
        <v>2103</v>
      </c>
      <c r="E1188" s="102"/>
    </row>
    <row r="1189" spans="1:5" x14ac:dyDescent="0.2">
      <c r="A1189" s="98" t="str">
        <f t="shared" si="18"/>
        <v>京都府長岡京市</v>
      </c>
      <c r="B1189" s="101" t="s">
        <v>2102</v>
      </c>
      <c r="C1189" s="102" t="s">
        <v>2064</v>
      </c>
      <c r="D1189" s="103" t="s">
        <v>2101</v>
      </c>
      <c r="E1189" s="102"/>
    </row>
    <row r="1190" spans="1:5" x14ac:dyDescent="0.2">
      <c r="A1190" s="98" t="str">
        <f t="shared" si="18"/>
        <v>京都府八幡市</v>
      </c>
      <c r="B1190" s="101" t="s">
        <v>2100</v>
      </c>
      <c r="C1190" s="102" t="s">
        <v>2064</v>
      </c>
      <c r="D1190" s="103" t="s">
        <v>2099</v>
      </c>
      <c r="E1190" s="102"/>
    </row>
    <row r="1191" spans="1:5" x14ac:dyDescent="0.2">
      <c r="A1191" s="98" t="str">
        <f t="shared" si="18"/>
        <v>京都府京田辺市</v>
      </c>
      <c r="B1191" s="101" t="s">
        <v>2098</v>
      </c>
      <c r="C1191" s="102" t="s">
        <v>2064</v>
      </c>
      <c r="D1191" s="103" t="s">
        <v>2097</v>
      </c>
      <c r="E1191" s="102"/>
    </row>
    <row r="1192" spans="1:5" x14ac:dyDescent="0.2">
      <c r="A1192" s="98" t="str">
        <f t="shared" si="18"/>
        <v>京都府京丹後市</v>
      </c>
      <c r="B1192" s="101" t="s">
        <v>2096</v>
      </c>
      <c r="C1192" s="102" t="s">
        <v>2064</v>
      </c>
      <c r="D1192" s="103" t="s">
        <v>2095</v>
      </c>
      <c r="E1192" s="102"/>
    </row>
    <row r="1193" spans="1:5" x14ac:dyDescent="0.2">
      <c r="A1193" s="98" t="str">
        <f t="shared" si="18"/>
        <v>京都府南丹市</v>
      </c>
      <c r="B1193" s="101" t="s">
        <v>2094</v>
      </c>
      <c r="C1193" s="102" t="s">
        <v>2064</v>
      </c>
      <c r="D1193" s="103" t="s">
        <v>2093</v>
      </c>
      <c r="E1193" s="102"/>
    </row>
    <row r="1194" spans="1:5" x14ac:dyDescent="0.2">
      <c r="A1194" s="98" t="str">
        <f t="shared" si="18"/>
        <v>京都府木津川市</v>
      </c>
      <c r="B1194" s="101" t="s">
        <v>2092</v>
      </c>
      <c r="C1194" s="102" t="s">
        <v>2064</v>
      </c>
      <c r="D1194" s="103" t="s">
        <v>2091</v>
      </c>
      <c r="E1194" s="102"/>
    </row>
    <row r="1195" spans="1:5" x14ac:dyDescent="0.2">
      <c r="A1195" s="98" t="str">
        <f t="shared" si="18"/>
        <v>京都府乙訓郡大山崎町</v>
      </c>
      <c r="B1195" s="101" t="s">
        <v>2090</v>
      </c>
      <c r="C1195" s="102" t="s">
        <v>2064</v>
      </c>
      <c r="D1195" s="103" t="s">
        <v>2089</v>
      </c>
      <c r="E1195" s="102" t="s">
        <v>2088</v>
      </c>
    </row>
    <row r="1196" spans="1:5" x14ac:dyDescent="0.2">
      <c r="A1196" s="98" t="str">
        <f t="shared" si="18"/>
        <v>京都府久世郡久御山町</v>
      </c>
      <c r="B1196" s="101" t="s">
        <v>2087</v>
      </c>
      <c r="C1196" s="102" t="s">
        <v>2064</v>
      </c>
      <c r="D1196" s="103" t="s">
        <v>2086</v>
      </c>
      <c r="E1196" s="102" t="s">
        <v>2085</v>
      </c>
    </row>
    <row r="1197" spans="1:5" x14ac:dyDescent="0.2">
      <c r="A1197" s="98" t="str">
        <f t="shared" si="18"/>
        <v>京都府綴喜郡井手町</v>
      </c>
      <c r="B1197" s="101" t="s">
        <v>2084</v>
      </c>
      <c r="C1197" s="102" t="s">
        <v>2064</v>
      </c>
      <c r="D1197" s="103" t="s">
        <v>2081</v>
      </c>
      <c r="E1197" s="102" t="s">
        <v>2083</v>
      </c>
    </row>
    <row r="1198" spans="1:5" x14ac:dyDescent="0.2">
      <c r="A1198" s="98" t="str">
        <f t="shared" si="18"/>
        <v>京都府綴喜郡宇治田原町</v>
      </c>
      <c r="B1198" s="101" t="s">
        <v>2082</v>
      </c>
      <c r="C1198" s="102" t="s">
        <v>2064</v>
      </c>
      <c r="D1198" s="103" t="s">
        <v>2081</v>
      </c>
      <c r="E1198" s="102" t="s">
        <v>2080</v>
      </c>
    </row>
    <row r="1199" spans="1:5" x14ac:dyDescent="0.2">
      <c r="A1199" s="98" t="str">
        <f t="shared" si="18"/>
        <v>京都府相楽郡笠置町</v>
      </c>
      <c r="B1199" s="101" t="s">
        <v>2079</v>
      </c>
      <c r="C1199" s="102" t="s">
        <v>2064</v>
      </c>
      <c r="D1199" s="103" t="s">
        <v>2072</v>
      </c>
      <c r="E1199" s="102" t="s">
        <v>2078</v>
      </c>
    </row>
    <row r="1200" spans="1:5" x14ac:dyDescent="0.2">
      <c r="A1200" s="98" t="str">
        <f t="shared" si="18"/>
        <v>京都府相楽郡和束町</v>
      </c>
      <c r="B1200" s="101" t="s">
        <v>2077</v>
      </c>
      <c r="C1200" s="102" t="s">
        <v>2064</v>
      </c>
      <c r="D1200" s="103" t="s">
        <v>2072</v>
      </c>
      <c r="E1200" s="102" t="s">
        <v>2076</v>
      </c>
    </row>
    <row r="1201" spans="1:5" x14ac:dyDescent="0.2">
      <c r="A1201" s="98" t="str">
        <f t="shared" si="18"/>
        <v>京都府相楽郡精華町</v>
      </c>
      <c r="B1201" s="101" t="s">
        <v>2075</v>
      </c>
      <c r="C1201" s="102" t="s">
        <v>2064</v>
      </c>
      <c r="D1201" s="103" t="s">
        <v>2072</v>
      </c>
      <c r="E1201" s="102" t="s">
        <v>2074</v>
      </c>
    </row>
    <row r="1202" spans="1:5" x14ac:dyDescent="0.2">
      <c r="A1202" s="98" t="str">
        <f t="shared" si="18"/>
        <v>京都府相楽郡南山城村</v>
      </c>
      <c r="B1202" s="101" t="s">
        <v>2073</v>
      </c>
      <c r="C1202" s="102" t="s">
        <v>2064</v>
      </c>
      <c r="D1202" s="103" t="s">
        <v>2072</v>
      </c>
      <c r="E1202" s="102" t="s">
        <v>2071</v>
      </c>
    </row>
    <row r="1203" spans="1:5" x14ac:dyDescent="0.2">
      <c r="A1203" s="98" t="str">
        <f t="shared" si="18"/>
        <v>京都府船井郡京丹波町</v>
      </c>
      <c r="B1203" s="101" t="s">
        <v>2070</v>
      </c>
      <c r="C1203" s="102" t="s">
        <v>2064</v>
      </c>
      <c r="D1203" s="103" t="s">
        <v>2069</v>
      </c>
      <c r="E1203" s="102" t="s">
        <v>2068</v>
      </c>
    </row>
    <row r="1204" spans="1:5" x14ac:dyDescent="0.2">
      <c r="A1204" s="98" t="str">
        <f t="shared" si="18"/>
        <v>京都府与謝郡伊根町</v>
      </c>
      <c r="B1204" s="101" t="s">
        <v>2067</v>
      </c>
      <c r="C1204" s="102" t="s">
        <v>2064</v>
      </c>
      <c r="D1204" s="103" t="s">
        <v>2063</v>
      </c>
      <c r="E1204" s="102" t="s">
        <v>2066</v>
      </c>
    </row>
    <row r="1205" spans="1:5" x14ac:dyDescent="0.2">
      <c r="A1205" s="98" t="str">
        <f t="shared" si="18"/>
        <v>京都府与謝郡与謝野町</v>
      </c>
      <c r="B1205" s="101" t="s">
        <v>2065</v>
      </c>
      <c r="C1205" s="102" t="s">
        <v>2064</v>
      </c>
      <c r="D1205" s="103" t="s">
        <v>2063</v>
      </c>
      <c r="E1205" s="102" t="s">
        <v>2062</v>
      </c>
    </row>
    <row r="1206" spans="1:5" x14ac:dyDescent="0.2">
      <c r="A1206" s="98" t="str">
        <f t="shared" si="18"/>
        <v>大阪府大阪市都島区</v>
      </c>
      <c r="B1206" s="104" t="s">
        <v>2061</v>
      </c>
      <c r="C1206" s="105" t="s">
        <v>1921</v>
      </c>
      <c r="D1206" s="100" t="s">
        <v>2016</v>
      </c>
      <c r="E1206" s="98" t="s">
        <v>2060</v>
      </c>
    </row>
    <row r="1207" spans="1:5" x14ac:dyDescent="0.2">
      <c r="A1207" s="98" t="str">
        <f t="shared" si="18"/>
        <v>大阪府大阪市福島区</v>
      </c>
      <c r="B1207" s="104" t="s">
        <v>2059</v>
      </c>
      <c r="C1207" s="105" t="s">
        <v>1921</v>
      </c>
      <c r="D1207" s="100" t="s">
        <v>2016</v>
      </c>
      <c r="E1207" s="98" t="s">
        <v>2058</v>
      </c>
    </row>
    <row r="1208" spans="1:5" x14ac:dyDescent="0.2">
      <c r="A1208" s="98" t="str">
        <f t="shared" si="18"/>
        <v>大阪府大阪市此花区</v>
      </c>
      <c r="B1208" s="104" t="s">
        <v>2057</v>
      </c>
      <c r="C1208" s="105" t="s">
        <v>1921</v>
      </c>
      <c r="D1208" s="100" t="s">
        <v>2016</v>
      </c>
      <c r="E1208" s="98" t="s">
        <v>2056</v>
      </c>
    </row>
    <row r="1209" spans="1:5" x14ac:dyDescent="0.2">
      <c r="A1209" s="98" t="str">
        <f t="shared" si="18"/>
        <v>大阪府大阪市西区</v>
      </c>
      <c r="B1209" s="104" t="s">
        <v>2055</v>
      </c>
      <c r="C1209" s="105" t="s">
        <v>1921</v>
      </c>
      <c r="D1209" s="100" t="s">
        <v>2016</v>
      </c>
      <c r="E1209" s="98" t="s">
        <v>931</v>
      </c>
    </row>
    <row r="1210" spans="1:5" x14ac:dyDescent="0.2">
      <c r="A1210" s="98" t="str">
        <f t="shared" si="18"/>
        <v>大阪府大阪市港区</v>
      </c>
      <c r="B1210" s="104" t="s">
        <v>2054</v>
      </c>
      <c r="C1210" s="105" t="s">
        <v>1921</v>
      </c>
      <c r="D1210" s="100" t="s">
        <v>2016</v>
      </c>
      <c r="E1210" s="98" t="s">
        <v>2053</v>
      </c>
    </row>
    <row r="1211" spans="1:5" x14ac:dyDescent="0.2">
      <c r="A1211" s="98" t="str">
        <f t="shared" si="18"/>
        <v>大阪府大阪市大正区</v>
      </c>
      <c r="B1211" s="104" t="s">
        <v>2052</v>
      </c>
      <c r="C1211" s="105" t="s">
        <v>1921</v>
      </c>
      <c r="D1211" s="100" t="s">
        <v>2016</v>
      </c>
      <c r="E1211" s="98" t="s">
        <v>2051</v>
      </c>
    </row>
    <row r="1212" spans="1:5" x14ac:dyDescent="0.2">
      <c r="A1212" s="98" t="str">
        <f t="shared" si="18"/>
        <v>大阪府大阪市天王寺区</v>
      </c>
      <c r="B1212" s="104" t="s">
        <v>2050</v>
      </c>
      <c r="C1212" s="105" t="s">
        <v>1921</v>
      </c>
      <c r="D1212" s="100" t="s">
        <v>2016</v>
      </c>
      <c r="E1212" s="98" t="s">
        <v>2049</v>
      </c>
    </row>
    <row r="1213" spans="1:5" x14ac:dyDescent="0.2">
      <c r="A1213" s="98" t="str">
        <f t="shared" si="18"/>
        <v>大阪府大阪市浪速区</v>
      </c>
      <c r="B1213" s="104" t="s">
        <v>2048</v>
      </c>
      <c r="C1213" s="105" t="s">
        <v>1921</v>
      </c>
      <c r="D1213" s="100" t="s">
        <v>2016</v>
      </c>
      <c r="E1213" s="98" t="s">
        <v>2047</v>
      </c>
    </row>
    <row r="1214" spans="1:5" x14ac:dyDescent="0.2">
      <c r="A1214" s="98" t="str">
        <f t="shared" si="18"/>
        <v>大阪府大阪市西淀川区</v>
      </c>
      <c r="B1214" s="104" t="s">
        <v>2046</v>
      </c>
      <c r="C1214" s="105" t="s">
        <v>1921</v>
      </c>
      <c r="D1214" s="100" t="s">
        <v>2016</v>
      </c>
      <c r="E1214" s="98" t="s">
        <v>2045</v>
      </c>
    </row>
    <row r="1215" spans="1:5" x14ac:dyDescent="0.2">
      <c r="A1215" s="98" t="str">
        <f t="shared" si="18"/>
        <v>大阪府大阪市東淀川区</v>
      </c>
      <c r="B1215" s="104" t="s">
        <v>2044</v>
      </c>
      <c r="C1215" s="105" t="s">
        <v>1921</v>
      </c>
      <c r="D1215" s="100" t="s">
        <v>2016</v>
      </c>
      <c r="E1215" s="98" t="s">
        <v>2043</v>
      </c>
    </row>
    <row r="1216" spans="1:5" x14ac:dyDescent="0.2">
      <c r="A1216" s="98" t="str">
        <f t="shared" si="18"/>
        <v>大阪府大阪市東成区</v>
      </c>
      <c r="B1216" s="104" t="s">
        <v>2042</v>
      </c>
      <c r="C1216" s="105" t="s">
        <v>1921</v>
      </c>
      <c r="D1216" s="100" t="s">
        <v>2016</v>
      </c>
      <c r="E1216" s="98" t="s">
        <v>2041</v>
      </c>
    </row>
    <row r="1217" spans="1:5" x14ac:dyDescent="0.2">
      <c r="A1217" s="98" t="str">
        <f t="shared" si="18"/>
        <v>大阪府大阪市生野区</v>
      </c>
      <c r="B1217" s="104" t="s">
        <v>2040</v>
      </c>
      <c r="C1217" s="105" t="s">
        <v>1921</v>
      </c>
      <c r="D1217" s="100" t="s">
        <v>2016</v>
      </c>
      <c r="E1217" s="98" t="s">
        <v>2039</v>
      </c>
    </row>
    <row r="1218" spans="1:5" x14ac:dyDescent="0.2">
      <c r="A1218" s="98" t="str">
        <f t="shared" ref="A1218:A1281" si="19">C1218&amp;D1218&amp;E1218</f>
        <v>大阪府大阪市旭区</v>
      </c>
      <c r="B1218" s="104" t="s">
        <v>2038</v>
      </c>
      <c r="C1218" s="105" t="s">
        <v>1921</v>
      </c>
      <c r="D1218" s="100" t="s">
        <v>2016</v>
      </c>
      <c r="E1218" s="98" t="s">
        <v>2037</v>
      </c>
    </row>
    <row r="1219" spans="1:5" x14ac:dyDescent="0.2">
      <c r="A1219" s="98" t="str">
        <f t="shared" si="19"/>
        <v>大阪府大阪市城東区</v>
      </c>
      <c r="B1219" s="104" t="s">
        <v>2036</v>
      </c>
      <c r="C1219" s="105" t="s">
        <v>1921</v>
      </c>
      <c r="D1219" s="100" t="s">
        <v>2016</v>
      </c>
      <c r="E1219" s="98" t="s">
        <v>2035</v>
      </c>
    </row>
    <row r="1220" spans="1:5" x14ac:dyDescent="0.2">
      <c r="A1220" s="98" t="str">
        <f t="shared" si="19"/>
        <v>大阪府大阪市阿倍野区</v>
      </c>
      <c r="B1220" s="104" t="s">
        <v>2034</v>
      </c>
      <c r="C1220" s="105" t="s">
        <v>1921</v>
      </c>
      <c r="D1220" s="100" t="s">
        <v>2016</v>
      </c>
      <c r="E1220" s="98" t="s">
        <v>2033</v>
      </c>
    </row>
    <row r="1221" spans="1:5" x14ac:dyDescent="0.2">
      <c r="A1221" s="98" t="str">
        <f t="shared" si="19"/>
        <v>大阪府大阪市住吉区</v>
      </c>
      <c r="B1221" s="104" t="s">
        <v>2032</v>
      </c>
      <c r="C1221" s="105" t="s">
        <v>1921</v>
      </c>
      <c r="D1221" s="100" t="s">
        <v>2016</v>
      </c>
      <c r="E1221" s="98" t="s">
        <v>2031</v>
      </c>
    </row>
    <row r="1222" spans="1:5" x14ac:dyDescent="0.2">
      <c r="A1222" s="98" t="str">
        <f t="shared" si="19"/>
        <v>大阪府大阪市東住吉区</v>
      </c>
      <c r="B1222" s="104" t="s">
        <v>2030</v>
      </c>
      <c r="C1222" s="105" t="s">
        <v>1921</v>
      </c>
      <c r="D1222" s="100" t="s">
        <v>2016</v>
      </c>
      <c r="E1222" s="98" t="s">
        <v>2029</v>
      </c>
    </row>
    <row r="1223" spans="1:5" x14ac:dyDescent="0.2">
      <c r="A1223" s="98" t="str">
        <f t="shared" si="19"/>
        <v>大阪府大阪市西成区</v>
      </c>
      <c r="B1223" s="104" t="s">
        <v>2028</v>
      </c>
      <c r="C1223" s="105" t="s">
        <v>1921</v>
      </c>
      <c r="D1223" s="100" t="s">
        <v>2016</v>
      </c>
      <c r="E1223" s="98" t="s">
        <v>2027</v>
      </c>
    </row>
    <row r="1224" spans="1:5" x14ac:dyDescent="0.2">
      <c r="A1224" s="98" t="str">
        <f t="shared" si="19"/>
        <v>大阪府大阪市淀川区</v>
      </c>
      <c r="B1224" s="104" t="s">
        <v>2026</v>
      </c>
      <c r="C1224" s="105" t="s">
        <v>1921</v>
      </c>
      <c r="D1224" s="100" t="s">
        <v>2016</v>
      </c>
      <c r="E1224" s="98" t="s">
        <v>2025</v>
      </c>
    </row>
    <row r="1225" spans="1:5" x14ac:dyDescent="0.2">
      <c r="A1225" s="98" t="str">
        <f t="shared" si="19"/>
        <v>大阪府大阪市鶴見区</v>
      </c>
      <c r="B1225" s="104" t="s">
        <v>2024</v>
      </c>
      <c r="C1225" s="105" t="s">
        <v>1921</v>
      </c>
      <c r="D1225" s="100" t="s">
        <v>2016</v>
      </c>
      <c r="E1225" s="98" t="s">
        <v>2023</v>
      </c>
    </row>
    <row r="1226" spans="1:5" x14ac:dyDescent="0.2">
      <c r="A1226" s="98" t="str">
        <f t="shared" si="19"/>
        <v>大阪府大阪市住之江区</v>
      </c>
      <c r="B1226" s="104" t="s">
        <v>2022</v>
      </c>
      <c r="C1226" s="105" t="s">
        <v>1921</v>
      </c>
      <c r="D1226" s="100" t="s">
        <v>2016</v>
      </c>
      <c r="E1226" s="98" t="s">
        <v>2021</v>
      </c>
    </row>
    <row r="1227" spans="1:5" x14ac:dyDescent="0.2">
      <c r="A1227" s="98" t="str">
        <f t="shared" si="19"/>
        <v>大阪府大阪市平野区</v>
      </c>
      <c r="B1227" s="104" t="s">
        <v>2020</v>
      </c>
      <c r="C1227" s="105" t="s">
        <v>1921</v>
      </c>
      <c r="D1227" s="100" t="s">
        <v>2016</v>
      </c>
      <c r="E1227" s="98" t="s">
        <v>2019</v>
      </c>
    </row>
    <row r="1228" spans="1:5" x14ac:dyDescent="0.2">
      <c r="A1228" s="98" t="str">
        <f t="shared" si="19"/>
        <v>大阪府大阪市北区</v>
      </c>
      <c r="B1228" s="104" t="s">
        <v>2018</v>
      </c>
      <c r="C1228" s="105" t="s">
        <v>1921</v>
      </c>
      <c r="D1228" s="100" t="s">
        <v>2016</v>
      </c>
      <c r="E1228" s="98" t="s">
        <v>928</v>
      </c>
    </row>
    <row r="1229" spans="1:5" x14ac:dyDescent="0.2">
      <c r="A1229" s="98" t="str">
        <f t="shared" si="19"/>
        <v>大阪府大阪市中央区</v>
      </c>
      <c r="B1229" s="104" t="s">
        <v>2017</v>
      </c>
      <c r="C1229" s="105" t="s">
        <v>1921</v>
      </c>
      <c r="D1229" s="100" t="s">
        <v>2016</v>
      </c>
      <c r="E1229" s="98" t="s">
        <v>933</v>
      </c>
    </row>
    <row r="1230" spans="1:5" x14ac:dyDescent="0.2">
      <c r="A1230" s="98" t="str">
        <f t="shared" si="19"/>
        <v>大阪府堺市堺区</v>
      </c>
      <c r="B1230" s="104" t="s">
        <v>2015</v>
      </c>
      <c r="C1230" s="105" t="s">
        <v>1921</v>
      </c>
      <c r="D1230" s="100" t="s">
        <v>2007</v>
      </c>
      <c r="E1230" s="98" t="s">
        <v>2014</v>
      </c>
    </row>
    <row r="1231" spans="1:5" x14ac:dyDescent="0.2">
      <c r="A1231" s="98" t="str">
        <f t="shared" si="19"/>
        <v>大阪府堺市中区</v>
      </c>
      <c r="B1231" s="104" t="s">
        <v>2013</v>
      </c>
      <c r="C1231" s="105" t="s">
        <v>1921</v>
      </c>
      <c r="D1231" s="100" t="s">
        <v>2007</v>
      </c>
      <c r="E1231" s="98" t="s">
        <v>1505</v>
      </c>
    </row>
    <row r="1232" spans="1:5" x14ac:dyDescent="0.2">
      <c r="A1232" s="98" t="str">
        <f t="shared" si="19"/>
        <v>大阪府堺市東区</v>
      </c>
      <c r="B1232" s="104" t="s">
        <v>2012</v>
      </c>
      <c r="C1232" s="105" t="s">
        <v>1921</v>
      </c>
      <c r="D1232" s="100" t="s">
        <v>2007</v>
      </c>
      <c r="E1232" s="98" t="s">
        <v>932</v>
      </c>
    </row>
    <row r="1233" spans="1:5" x14ac:dyDescent="0.2">
      <c r="A1233" s="98" t="str">
        <f t="shared" si="19"/>
        <v>大阪府堺市西区</v>
      </c>
      <c r="B1233" s="104" t="s">
        <v>2011</v>
      </c>
      <c r="C1233" s="105" t="s">
        <v>1921</v>
      </c>
      <c r="D1233" s="100" t="s">
        <v>2007</v>
      </c>
      <c r="E1233" s="98" t="s">
        <v>931</v>
      </c>
    </row>
    <row r="1234" spans="1:5" x14ac:dyDescent="0.2">
      <c r="A1234" s="98" t="str">
        <f t="shared" si="19"/>
        <v>大阪府堺市南区</v>
      </c>
      <c r="B1234" s="104" t="s">
        <v>2010</v>
      </c>
      <c r="C1234" s="105" t="s">
        <v>1921</v>
      </c>
      <c r="D1234" s="100" t="s">
        <v>2007</v>
      </c>
      <c r="E1234" s="98" t="s">
        <v>930</v>
      </c>
    </row>
    <row r="1235" spans="1:5" x14ac:dyDescent="0.2">
      <c r="A1235" s="98" t="str">
        <f t="shared" si="19"/>
        <v>大阪府堺市北区</v>
      </c>
      <c r="B1235" s="104" t="s">
        <v>2009</v>
      </c>
      <c r="C1235" s="105" t="s">
        <v>1921</v>
      </c>
      <c r="D1235" s="100" t="s">
        <v>2007</v>
      </c>
      <c r="E1235" s="98" t="s">
        <v>928</v>
      </c>
    </row>
    <row r="1236" spans="1:5" x14ac:dyDescent="0.2">
      <c r="A1236" s="98" t="str">
        <f t="shared" si="19"/>
        <v>大阪府堺市美原区</v>
      </c>
      <c r="B1236" s="104" t="s">
        <v>2008</v>
      </c>
      <c r="C1236" s="105" t="s">
        <v>1921</v>
      </c>
      <c r="D1236" s="100" t="s">
        <v>2007</v>
      </c>
      <c r="E1236" s="98" t="s">
        <v>2006</v>
      </c>
    </row>
    <row r="1237" spans="1:5" x14ac:dyDescent="0.2">
      <c r="A1237" s="98" t="str">
        <f t="shared" si="19"/>
        <v>大阪府岸和田市</v>
      </c>
      <c r="B1237" s="101" t="s">
        <v>2005</v>
      </c>
      <c r="C1237" s="102" t="s">
        <v>1921</v>
      </c>
      <c r="D1237" s="103" t="s">
        <v>2004</v>
      </c>
      <c r="E1237" s="102"/>
    </row>
    <row r="1238" spans="1:5" x14ac:dyDescent="0.2">
      <c r="A1238" s="98" t="str">
        <f t="shared" si="19"/>
        <v>大阪府豊中市</v>
      </c>
      <c r="B1238" s="101" t="s">
        <v>2003</v>
      </c>
      <c r="C1238" s="102" t="s">
        <v>1921</v>
      </c>
      <c r="D1238" s="103" t="s">
        <v>2002</v>
      </c>
      <c r="E1238" s="102"/>
    </row>
    <row r="1239" spans="1:5" x14ac:dyDescent="0.2">
      <c r="A1239" s="98" t="str">
        <f t="shared" si="19"/>
        <v>大阪府池田市</v>
      </c>
      <c r="B1239" s="101" t="s">
        <v>2001</v>
      </c>
      <c r="C1239" s="102" t="s">
        <v>1921</v>
      </c>
      <c r="D1239" s="103" t="s">
        <v>2000</v>
      </c>
      <c r="E1239" s="102"/>
    </row>
    <row r="1240" spans="1:5" x14ac:dyDescent="0.2">
      <c r="A1240" s="98" t="str">
        <f t="shared" si="19"/>
        <v>大阪府吹田市</v>
      </c>
      <c r="B1240" s="101" t="s">
        <v>1999</v>
      </c>
      <c r="C1240" s="102" t="s">
        <v>1921</v>
      </c>
      <c r="D1240" s="103" t="s">
        <v>1998</v>
      </c>
      <c r="E1240" s="102"/>
    </row>
    <row r="1241" spans="1:5" x14ac:dyDescent="0.2">
      <c r="A1241" s="98" t="str">
        <f t="shared" si="19"/>
        <v>大阪府泉大津市</v>
      </c>
      <c r="B1241" s="101" t="s">
        <v>1997</v>
      </c>
      <c r="C1241" s="102" t="s">
        <v>1921</v>
      </c>
      <c r="D1241" s="103" t="s">
        <v>1996</v>
      </c>
      <c r="E1241" s="102"/>
    </row>
    <row r="1242" spans="1:5" x14ac:dyDescent="0.2">
      <c r="A1242" s="98" t="str">
        <f t="shared" si="19"/>
        <v>大阪府高槻市</v>
      </c>
      <c r="B1242" s="101" t="s">
        <v>1995</v>
      </c>
      <c r="C1242" s="102" t="s">
        <v>1921</v>
      </c>
      <c r="D1242" s="103" t="s">
        <v>1994</v>
      </c>
      <c r="E1242" s="102"/>
    </row>
    <row r="1243" spans="1:5" x14ac:dyDescent="0.2">
      <c r="A1243" s="98" t="str">
        <f t="shared" si="19"/>
        <v>大阪府貝塚市</v>
      </c>
      <c r="B1243" s="101" t="s">
        <v>1993</v>
      </c>
      <c r="C1243" s="102" t="s">
        <v>1921</v>
      </c>
      <c r="D1243" s="103" t="s">
        <v>1992</v>
      </c>
      <c r="E1243" s="102"/>
    </row>
    <row r="1244" spans="1:5" x14ac:dyDescent="0.2">
      <c r="A1244" s="98" t="str">
        <f t="shared" si="19"/>
        <v>大阪府守口市</v>
      </c>
      <c r="B1244" s="101" t="s">
        <v>1991</v>
      </c>
      <c r="C1244" s="102" t="s">
        <v>1921</v>
      </c>
      <c r="D1244" s="103" t="s">
        <v>1990</v>
      </c>
      <c r="E1244" s="102"/>
    </row>
    <row r="1245" spans="1:5" x14ac:dyDescent="0.2">
      <c r="A1245" s="98" t="str">
        <f t="shared" si="19"/>
        <v>大阪府枚方市</v>
      </c>
      <c r="B1245" s="101" t="s">
        <v>1989</v>
      </c>
      <c r="C1245" s="102" t="s">
        <v>1921</v>
      </c>
      <c r="D1245" s="103" t="s">
        <v>1988</v>
      </c>
      <c r="E1245" s="102"/>
    </row>
    <row r="1246" spans="1:5" x14ac:dyDescent="0.2">
      <c r="A1246" s="98" t="str">
        <f t="shared" si="19"/>
        <v>大阪府茨木市</v>
      </c>
      <c r="B1246" s="101" t="s">
        <v>1987</v>
      </c>
      <c r="C1246" s="102" t="s">
        <v>1921</v>
      </c>
      <c r="D1246" s="103" t="s">
        <v>1986</v>
      </c>
      <c r="E1246" s="102"/>
    </row>
    <row r="1247" spans="1:5" x14ac:dyDescent="0.2">
      <c r="A1247" s="98" t="str">
        <f t="shared" si="19"/>
        <v>大阪府八尾市</v>
      </c>
      <c r="B1247" s="101" t="s">
        <v>1985</v>
      </c>
      <c r="C1247" s="102" t="s">
        <v>1921</v>
      </c>
      <c r="D1247" s="103" t="s">
        <v>1984</v>
      </c>
      <c r="E1247" s="102"/>
    </row>
    <row r="1248" spans="1:5" x14ac:dyDescent="0.2">
      <c r="A1248" s="98" t="str">
        <f t="shared" si="19"/>
        <v>大阪府泉佐野市</v>
      </c>
      <c r="B1248" s="101" t="s">
        <v>1983</v>
      </c>
      <c r="C1248" s="102" t="s">
        <v>1921</v>
      </c>
      <c r="D1248" s="103" t="s">
        <v>1982</v>
      </c>
      <c r="E1248" s="102"/>
    </row>
    <row r="1249" spans="1:5" x14ac:dyDescent="0.2">
      <c r="A1249" s="98" t="str">
        <f t="shared" si="19"/>
        <v>大阪府富田林市</v>
      </c>
      <c r="B1249" s="101" t="s">
        <v>1981</v>
      </c>
      <c r="C1249" s="102" t="s">
        <v>1921</v>
      </c>
      <c r="D1249" s="103" t="s">
        <v>1980</v>
      </c>
      <c r="E1249" s="102"/>
    </row>
    <row r="1250" spans="1:5" x14ac:dyDescent="0.2">
      <c r="A1250" s="98" t="str">
        <f t="shared" si="19"/>
        <v>大阪府寝屋川市</v>
      </c>
      <c r="B1250" s="101" t="s">
        <v>1979</v>
      </c>
      <c r="C1250" s="102" t="s">
        <v>1921</v>
      </c>
      <c r="D1250" s="103" t="s">
        <v>1978</v>
      </c>
      <c r="E1250" s="102"/>
    </row>
    <row r="1251" spans="1:5" x14ac:dyDescent="0.2">
      <c r="A1251" s="98" t="str">
        <f t="shared" si="19"/>
        <v>大阪府河内長野市</v>
      </c>
      <c r="B1251" s="101" t="s">
        <v>1977</v>
      </c>
      <c r="C1251" s="102" t="s">
        <v>1921</v>
      </c>
      <c r="D1251" s="103" t="s">
        <v>1976</v>
      </c>
      <c r="E1251" s="102"/>
    </row>
    <row r="1252" spans="1:5" x14ac:dyDescent="0.2">
      <c r="A1252" s="98" t="str">
        <f t="shared" si="19"/>
        <v>大阪府松原市</v>
      </c>
      <c r="B1252" s="101" t="s">
        <v>1975</v>
      </c>
      <c r="C1252" s="102" t="s">
        <v>1921</v>
      </c>
      <c r="D1252" s="103" t="s">
        <v>1974</v>
      </c>
      <c r="E1252" s="102"/>
    </row>
    <row r="1253" spans="1:5" x14ac:dyDescent="0.2">
      <c r="A1253" s="98" t="str">
        <f t="shared" si="19"/>
        <v>大阪府大東市</v>
      </c>
      <c r="B1253" s="101" t="s">
        <v>1973</v>
      </c>
      <c r="C1253" s="102" t="s">
        <v>1921</v>
      </c>
      <c r="D1253" s="103" t="s">
        <v>1972</v>
      </c>
      <c r="E1253" s="102"/>
    </row>
    <row r="1254" spans="1:5" x14ac:dyDescent="0.2">
      <c r="A1254" s="98" t="str">
        <f t="shared" si="19"/>
        <v>大阪府和泉市</v>
      </c>
      <c r="B1254" s="101" t="s">
        <v>1971</v>
      </c>
      <c r="C1254" s="102" t="s">
        <v>1921</v>
      </c>
      <c r="D1254" s="103" t="s">
        <v>1970</v>
      </c>
      <c r="E1254" s="102"/>
    </row>
    <row r="1255" spans="1:5" x14ac:dyDescent="0.2">
      <c r="A1255" s="98" t="str">
        <f t="shared" si="19"/>
        <v>大阪府箕面市</v>
      </c>
      <c r="B1255" s="101" t="s">
        <v>1969</v>
      </c>
      <c r="C1255" s="102" t="s">
        <v>1921</v>
      </c>
      <c r="D1255" s="103" t="s">
        <v>1968</v>
      </c>
      <c r="E1255" s="102"/>
    </row>
    <row r="1256" spans="1:5" x14ac:dyDescent="0.2">
      <c r="A1256" s="98" t="str">
        <f t="shared" si="19"/>
        <v>大阪府柏原市</v>
      </c>
      <c r="B1256" s="101" t="s">
        <v>1967</v>
      </c>
      <c r="C1256" s="102" t="s">
        <v>1921</v>
      </c>
      <c r="D1256" s="103" t="s">
        <v>1966</v>
      </c>
      <c r="E1256" s="102"/>
    </row>
    <row r="1257" spans="1:5" x14ac:dyDescent="0.2">
      <c r="A1257" s="98" t="str">
        <f t="shared" si="19"/>
        <v>大阪府羽曳野市</v>
      </c>
      <c r="B1257" s="101" t="s">
        <v>1965</v>
      </c>
      <c r="C1257" s="102" t="s">
        <v>1921</v>
      </c>
      <c r="D1257" s="103" t="s">
        <v>1964</v>
      </c>
      <c r="E1257" s="102"/>
    </row>
    <row r="1258" spans="1:5" x14ac:dyDescent="0.2">
      <c r="A1258" s="98" t="str">
        <f t="shared" si="19"/>
        <v>大阪府門真市</v>
      </c>
      <c r="B1258" s="101" t="s">
        <v>1963</v>
      </c>
      <c r="C1258" s="102" t="s">
        <v>1921</v>
      </c>
      <c r="D1258" s="103" t="s">
        <v>1962</v>
      </c>
      <c r="E1258" s="102"/>
    </row>
    <row r="1259" spans="1:5" x14ac:dyDescent="0.2">
      <c r="A1259" s="98" t="str">
        <f t="shared" si="19"/>
        <v>大阪府摂津市</v>
      </c>
      <c r="B1259" s="101" t="s">
        <v>1961</v>
      </c>
      <c r="C1259" s="102" t="s">
        <v>1921</v>
      </c>
      <c r="D1259" s="103" t="s">
        <v>1960</v>
      </c>
      <c r="E1259" s="102"/>
    </row>
    <row r="1260" spans="1:5" x14ac:dyDescent="0.2">
      <c r="A1260" s="98" t="str">
        <f t="shared" si="19"/>
        <v>大阪府高石市</v>
      </c>
      <c r="B1260" s="101" t="s">
        <v>1959</v>
      </c>
      <c r="C1260" s="102" t="s">
        <v>1921</v>
      </c>
      <c r="D1260" s="103" t="s">
        <v>1958</v>
      </c>
      <c r="E1260" s="102"/>
    </row>
    <row r="1261" spans="1:5" x14ac:dyDescent="0.2">
      <c r="A1261" s="98" t="str">
        <f t="shared" si="19"/>
        <v>大阪府藤井寺市</v>
      </c>
      <c r="B1261" s="101" t="s">
        <v>1957</v>
      </c>
      <c r="C1261" s="102" t="s">
        <v>1921</v>
      </c>
      <c r="D1261" s="103" t="s">
        <v>1956</v>
      </c>
      <c r="E1261" s="102"/>
    </row>
    <row r="1262" spans="1:5" x14ac:dyDescent="0.2">
      <c r="A1262" s="98" t="str">
        <f t="shared" si="19"/>
        <v>大阪府東大阪市</v>
      </c>
      <c r="B1262" s="101" t="s">
        <v>1955</v>
      </c>
      <c r="C1262" s="102" t="s">
        <v>1921</v>
      </c>
      <c r="D1262" s="103" t="s">
        <v>1954</v>
      </c>
      <c r="E1262" s="102"/>
    </row>
    <row r="1263" spans="1:5" x14ac:dyDescent="0.2">
      <c r="A1263" s="98" t="str">
        <f t="shared" si="19"/>
        <v>大阪府泉南市</v>
      </c>
      <c r="B1263" s="101" t="s">
        <v>1953</v>
      </c>
      <c r="C1263" s="102" t="s">
        <v>1921</v>
      </c>
      <c r="D1263" s="103" t="s">
        <v>1952</v>
      </c>
      <c r="E1263" s="102"/>
    </row>
    <row r="1264" spans="1:5" x14ac:dyDescent="0.2">
      <c r="A1264" s="98" t="str">
        <f t="shared" si="19"/>
        <v>大阪府四條畷市</v>
      </c>
      <c r="B1264" s="101" t="s">
        <v>1951</v>
      </c>
      <c r="C1264" s="102" t="s">
        <v>1921</v>
      </c>
      <c r="D1264" s="103" t="s">
        <v>1950</v>
      </c>
      <c r="E1264" s="102"/>
    </row>
    <row r="1265" spans="1:5" x14ac:dyDescent="0.2">
      <c r="A1265" s="98" t="str">
        <f t="shared" si="19"/>
        <v>大阪府交野市</v>
      </c>
      <c r="B1265" s="101" t="s">
        <v>1949</v>
      </c>
      <c r="C1265" s="102" t="s">
        <v>1921</v>
      </c>
      <c r="D1265" s="103" t="s">
        <v>1948</v>
      </c>
      <c r="E1265" s="102"/>
    </row>
    <row r="1266" spans="1:5" x14ac:dyDescent="0.2">
      <c r="A1266" s="98" t="str">
        <f t="shared" si="19"/>
        <v>大阪府大阪狭山市</v>
      </c>
      <c r="B1266" s="101" t="s">
        <v>1947</v>
      </c>
      <c r="C1266" s="102" t="s">
        <v>1921</v>
      </c>
      <c r="D1266" s="103" t="s">
        <v>1946</v>
      </c>
      <c r="E1266" s="102"/>
    </row>
    <row r="1267" spans="1:5" x14ac:dyDescent="0.2">
      <c r="A1267" s="98" t="str">
        <f t="shared" si="19"/>
        <v>大阪府阪南市</v>
      </c>
      <c r="B1267" s="101" t="s">
        <v>1945</v>
      </c>
      <c r="C1267" s="102" t="s">
        <v>1921</v>
      </c>
      <c r="D1267" s="103" t="s">
        <v>1944</v>
      </c>
      <c r="E1267" s="102"/>
    </row>
    <row r="1268" spans="1:5" x14ac:dyDescent="0.2">
      <c r="A1268" s="98" t="str">
        <f t="shared" si="19"/>
        <v>大阪府三島郡島本町</v>
      </c>
      <c r="B1268" s="101" t="s">
        <v>1943</v>
      </c>
      <c r="C1268" s="102" t="s">
        <v>1921</v>
      </c>
      <c r="D1268" s="103" t="s">
        <v>1942</v>
      </c>
      <c r="E1268" s="102" t="s">
        <v>1941</v>
      </c>
    </row>
    <row r="1269" spans="1:5" x14ac:dyDescent="0.2">
      <c r="A1269" s="98" t="str">
        <f t="shared" si="19"/>
        <v>大阪府豊能郡豊能町</v>
      </c>
      <c r="B1269" s="101" t="s">
        <v>1940</v>
      </c>
      <c r="C1269" s="102" t="s">
        <v>1921</v>
      </c>
      <c r="D1269" s="103" t="s">
        <v>1937</v>
      </c>
      <c r="E1269" s="102" t="s">
        <v>1939</v>
      </c>
    </row>
    <row r="1270" spans="1:5" x14ac:dyDescent="0.2">
      <c r="A1270" s="98" t="str">
        <f t="shared" si="19"/>
        <v>大阪府豊能郡能勢町</v>
      </c>
      <c r="B1270" s="101" t="s">
        <v>1938</v>
      </c>
      <c r="C1270" s="102" t="s">
        <v>1921</v>
      </c>
      <c r="D1270" s="103" t="s">
        <v>1937</v>
      </c>
      <c r="E1270" s="102" t="s">
        <v>1936</v>
      </c>
    </row>
    <row r="1271" spans="1:5" x14ac:dyDescent="0.2">
      <c r="A1271" s="98" t="str">
        <f t="shared" si="19"/>
        <v>大阪府泉北郡忠岡町</v>
      </c>
      <c r="B1271" s="101" t="s">
        <v>1935</v>
      </c>
      <c r="C1271" s="102" t="s">
        <v>1921</v>
      </c>
      <c r="D1271" s="103" t="s">
        <v>1934</v>
      </c>
      <c r="E1271" s="102" t="s">
        <v>1933</v>
      </c>
    </row>
    <row r="1272" spans="1:5" x14ac:dyDescent="0.2">
      <c r="A1272" s="98" t="str">
        <f t="shared" si="19"/>
        <v>大阪府泉南郡熊取町</v>
      </c>
      <c r="B1272" s="101" t="s">
        <v>1932</v>
      </c>
      <c r="C1272" s="102" t="s">
        <v>1921</v>
      </c>
      <c r="D1272" s="103" t="s">
        <v>1927</v>
      </c>
      <c r="E1272" s="102" t="s">
        <v>1931</v>
      </c>
    </row>
    <row r="1273" spans="1:5" x14ac:dyDescent="0.2">
      <c r="A1273" s="98" t="str">
        <f t="shared" si="19"/>
        <v>大阪府泉南郡田尻町</v>
      </c>
      <c r="B1273" s="101" t="s">
        <v>1930</v>
      </c>
      <c r="C1273" s="102" t="s">
        <v>1921</v>
      </c>
      <c r="D1273" s="103" t="s">
        <v>1927</v>
      </c>
      <c r="E1273" s="102" t="s">
        <v>1929</v>
      </c>
    </row>
    <row r="1274" spans="1:5" x14ac:dyDescent="0.2">
      <c r="A1274" s="98" t="str">
        <f t="shared" si="19"/>
        <v>大阪府泉南郡岬町</v>
      </c>
      <c r="B1274" s="101" t="s">
        <v>1928</v>
      </c>
      <c r="C1274" s="102" t="s">
        <v>1921</v>
      </c>
      <c r="D1274" s="103" t="s">
        <v>1927</v>
      </c>
      <c r="E1274" s="102" t="s">
        <v>1926</v>
      </c>
    </row>
    <row r="1275" spans="1:5" x14ac:dyDescent="0.2">
      <c r="A1275" s="98" t="str">
        <f t="shared" si="19"/>
        <v>大阪府南河内郡太子町</v>
      </c>
      <c r="B1275" s="101" t="s">
        <v>1925</v>
      </c>
      <c r="C1275" s="102" t="s">
        <v>1921</v>
      </c>
      <c r="D1275" s="103" t="s">
        <v>1920</v>
      </c>
      <c r="E1275" s="102" t="s">
        <v>1826</v>
      </c>
    </row>
    <row r="1276" spans="1:5" x14ac:dyDescent="0.2">
      <c r="A1276" s="98" t="str">
        <f t="shared" si="19"/>
        <v>大阪府南河内郡河南町</v>
      </c>
      <c r="B1276" s="101" t="s">
        <v>1924</v>
      </c>
      <c r="C1276" s="102" t="s">
        <v>1921</v>
      </c>
      <c r="D1276" s="103" t="s">
        <v>1920</v>
      </c>
      <c r="E1276" s="102" t="s">
        <v>1923</v>
      </c>
    </row>
    <row r="1277" spans="1:5" x14ac:dyDescent="0.2">
      <c r="A1277" s="98" t="str">
        <f t="shared" si="19"/>
        <v>大阪府南河内郡千早赤阪村</v>
      </c>
      <c r="B1277" s="101" t="s">
        <v>1922</v>
      </c>
      <c r="C1277" s="102" t="s">
        <v>1921</v>
      </c>
      <c r="D1277" s="103" t="s">
        <v>1920</v>
      </c>
      <c r="E1277" s="102" t="s">
        <v>1919</v>
      </c>
    </row>
    <row r="1278" spans="1:5" x14ac:dyDescent="0.2">
      <c r="A1278" s="98" t="str">
        <f t="shared" si="19"/>
        <v>兵庫県神戸市東灘区</v>
      </c>
      <c r="B1278" s="104" t="s">
        <v>1918</v>
      </c>
      <c r="C1278" s="105" t="s">
        <v>1816</v>
      </c>
      <c r="D1278" s="100" t="s">
        <v>1903</v>
      </c>
      <c r="E1278" s="98" t="s">
        <v>1917</v>
      </c>
    </row>
    <row r="1279" spans="1:5" x14ac:dyDescent="0.2">
      <c r="A1279" s="98" t="str">
        <f t="shared" si="19"/>
        <v>兵庫県神戸市灘区</v>
      </c>
      <c r="B1279" s="104" t="s">
        <v>1916</v>
      </c>
      <c r="C1279" s="105" t="s">
        <v>1816</v>
      </c>
      <c r="D1279" s="100" t="s">
        <v>1903</v>
      </c>
      <c r="E1279" s="98" t="s">
        <v>1915</v>
      </c>
    </row>
    <row r="1280" spans="1:5" x14ac:dyDescent="0.2">
      <c r="A1280" s="98" t="str">
        <f t="shared" si="19"/>
        <v>兵庫県神戸市兵庫区</v>
      </c>
      <c r="B1280" s="104" t="s">
        <v>1914</v>
      </c>
      <c r="C1280" s="105" t="s">
        <v>1816</v>
      </c>
      <c r="D1280" s="100" t="s">
        <v>1903</v>
      </c>
      <c r="E1280" s="98" t="s">
        <v>1913</v>
      </c>
    </row>
    <row r="1281" spans="1:5" x14ac:dyDescent="0.2">
      <c r="A1281" s="98" t="str">
        <f t="shared" si="19"/>
        <v>兵庫県神戸市長田区</v>
      </c>
      <c r="B1281" s="104" t="s">
        <v>1912</v>
      </c>
      <c r="C1281" s="105" t="s">
        <v>1816</v>
      </c>
      <c r="D1281" s="100" t="s">
        <v>1903</v>
      </c>
      <c r="E1281" s="98" t="s">
        <v>1911</v>
      </c>
    </row>
    <row r="1282" spans="1:5" x14ac:dyDescent="0.2">
      <c r="A1282" s="98" t="str">
        <f t="shared" ref="A1282:A1345" si="20">C1282&amp;D1282&amp;E1282</f>
        <v>兵庫県神戸市須磨区</v>
      </c>
      <c r="B1282" s="104" t="s">
        <v>1910</v>
      </c>
      <c r="C1282" s="105" t="s">
        <v>1816</v>
      </c>
      <c r="D1282" s="100" t="s">
        <v>1903</v>
      </c>
      <c r="E1282" s="98" t="s">
        <v>1909</v>
      </c>
    </row>
    <row r="1283" spans="1:5" x14ac:dyDescent="0.2">
      <c r="A1283" s="98" t="str">
        <f t="shared" si="20"/>
        <v>兵庫県神戸市垂水区</v>
      </c>
      <c r="B1283" s="104" t="s">
        <v>1908</v>
      </c>
      <c r="C1283" s="105" t="s">
        <v>1816</v>
      </c>
      <c r="D1283" s="100" t="s">
        <v>1903</v>
      </c>
      <c r="E1283" s="98" t="s">
        <v>1907</v>
      </c>
    </row>
    <row r="1284" spans="1:5" x14ac:dyDescent="0.2">
      <c r="A1284" s="98" t="str">
        <f t="shared" si="20"/>
        <v>兵庫県神戸市北区</v>
      </c>
      <c r="B1284" s="104" t="s">
        <v>1906</v>
      </c>
      <c r="C1284" s="105" t="s">
        <v>1816</v>
      </c>
      <c r="D1284" s="100" t="s">
        <v>1903</v>
      </c>
      <c r="E1284" s="98" t="s">
        <v>928</v>
      </c>
    </row>
    <row r="1285" spans="1:5" x14ac:dyDescent="0.2">
      <c r="A1285" s="98" t="str">
        <f t="shared" si="20"/>
        <v>兵庫県神戸市中央区</v>
      </c>
      <c r="B1285" s="104" t="s">
        <v>1905</v>
      </c>
      <c r="C1285" s="105" t="s">
        <v>1816</v>
      </c>
      <c r="D1285" s="100" t="s">
        <v>1903</v>
      </c>
      <c r="E1285" s="98" t="s">
        <v>933</v>
      </c>
    </row>
    <row r="1286" spans="1:5" x14ac:dyDescent="0.2">
      <c r="A1286" s="98" t="str">
        <f t="shared" si="20"/>
        <v>兵庫県神戸市西区</v>
      </c>
      <c r="B1286" s="104" t="s">
        <v>1904</v>
      </c>
      <c r="C1286" s="105" t="s">
        <v>1816</v>
      </c>
      <c r="D1286" s="100" t="s">
        <v>1903</v>
      </c>
      <c r="E1286" s="98" t="s">
        <v>931</v>
      </c>
    </row>
    <row r="1287" spans="1:5" x14ac:dyDescent="0.2">
      <c r="A1287" s="98" t="str">
        <f t="shared" si="20"/>
        <v>兵庫県姫路市</v>
      </c>
      <c r="B1287" s="101" t="s">
        <v>1902</v>
      </c>
      <c r="C1287" s="102" t="s">
        <v>1816</v>
      </c>
      <c r="D1287" s="103" t="s">
        <v>1901</v>
      </c>
      <c r="E1287" s="102"/>
    </row>
    <row r="1288" spans="1:5" x14ac:dyDescent="0.2">
      <c r="A1288" s="98" t="str">
        <f t="shared" si="20"/>
        <v>兵庫県尼崎市</v>
      </c>
      <c r="B1288" s="101" t="s">
        <v>1900</v>
      </c>
      <c r="C1288" s="102" t="s">
        <v>1816</v>
      </c>
      <c r="D1288" s="103" t="s">
        <v>1899</v>
      </c>
      <c r="E1288" s="102"/>
    </row>
    <row r="1289" spans="1:5" x14ac:dyDescent="0.2">
      <c r="A1289" s="98" t="str">
        <f t="shared" si="20"/>
        <v>兵庫県明石市</v>
      </c>
      <c r="B1289" s="101" t="s">
        <v>1898</v>
      </c>
      <c r="C1289" s="102" t="s">
        <v>1816</v>
      </c>
      <c r="D1289" s="103" t="s">
        <v>1897</v>
      </c>
      <c r="E1289" s="102"/>
    </row>
    <row r="1290" spans="1:5" x14ac:dyDescent="0.2">
      <c r="A1290" s="98" t="str">
        <f t="shared" si="20"/>
        <v>兵庫県西宮市</v>
      </c>
      <c r="B1290" s="101" t="s">
        <v>1896</v>
      </c>
      <c r="C1290" s="102" t="s">
        <v>1816</v>
      </c>
      <c r="D1290" s="103" t="s">
        <v>1895</v>
      </c>
      <c r="E1290" s="102"/>
    </row>
    <row r="1291" spans="1:5" x14ac:dyDescent="0.2">
      <c r="A1291" s="98" t="str">
        <f t="shared" si="20"/>
        <v>兵庫県洲本市</v>
      </c>
      <c r="B1291" s="101" t="s">
        <v>1894</v>
      </c>
      <c r="C1291" s="102" t="s">
        <v>1816</v>
      </c>
      <c r="D1291" s="103" t="s">
        <v>1893</v>
      </c>
      <c r="E1291" s="102"/>
    </row>
    <row r="1292" spans="1:5" x14ac:dyDescent="0.2">
      <c r="A1292" s="98" t="str">
        <f t="shared" si="20"/>
        <v>兵庫県芦屋市</v>
      </c>
      <c r="B1292" s="101" t="s">
        <v>1892</v>
      </c>
      <c r="C1292" s="102" t="s">
        <v>1816</v>
      </c>
      <c r="D1292" s="103" t="s">
        <v>1891</v>
      </c>
      <c r="E1292" s="102"/>
    </row>
    <row r="1293" spans="1:5" x14ac:dyDescent="0.2">
      <c r="A1293" s="98" t="str">
        <f t="shared" si="20"/>
        <v>兵庫県伊丹市</v>
      </c>
      <c r="B1293" s="101" t="s">
        <v>1890</v>
      </c>
      <c r="C1293" s="102" t="s">
        <v>1816</v>
      </c>
      <c r="D1293" s="103" t="s">
        <v>1889</v>
      </c>
      <c r="E1293" s="102"/>
    </row>
    <row r="1294" spans="1:5" x14ac:dyDescent="0.2">
      <c r="A1294" s="98" t="str">
        <f t="shared" si="20"/>
        <v>兵庫県相生市</v>
      </c>
      <c r="B1294" s="101" t="s">
        <v>1888</v>
      </c>
      <c r="C1294" s="102" t="s">
        <v>1816</v>
      </c>
      <c r="D1294" s="103" t="s">
        <v>1887</v>
      </c>
      <c r="E1294" s="102"/>
    </row>
    <row r="1295" spans="1:5" x14ac:dyDescent="0.2">
      <c r="A1295" s="98" t="str">
        <f t="shared" si="20"/>
        <v>兵庫県豊岡市</v>
      </c>
      <c r="B1295" s="101" t="s">
        <v>1886</v>
      </c>
      <c r="C1295" s="102" t="s">
        <v>1816</v>
      </c>
      <c r="D1295" s="103" t="s">
        <v>1885</v>
      </c>
      <c r="E1295" s="102"/>
    </row>
    <row r="1296" spans="1:5" x14ac:dyDescent="0.2">
      <c r="A1296" s="98" t="str">
        <f t="shared" si="20"/>
        <v>兵庫県加古川市</v>
      </c>
      <c r="B1296" s="101" t="s">
        <v>1884</v>
      </c>
      <c r="C1296" s="102" t="s">
        <v>1816</v>
      </c>
      <c r="D1296" s="103" t="s">
        <v>1883</v>
      </c>
      <c r="E1296" s="102"/>
    </row>
    <row r="1297" spans="1:5" x14ac:dyDescent="0.2">
      <c r="A1297" s="98" t="str">
        <f t="shared" si="20"/>
        <v>兵庫県赤穂市</v>
      </c>
      <c r="B1297" s="101" t="s">
        <v>1882</v>
      </c>
      <c r="C1297" s="102" t="s">
        <v>1816</v>
      </c>
      <c r="D1297" s="103" t="s">
        <v>1881</v>
      </c>
      <c r="E1297" s="102"/>
    </row>
    <row r="1298" spans="1:5" x14ac:dyDescent="0.2">
      <c r="A1298" s="98" t="str">
        <f t="shared" si="20"/>
        <v>兵庫県西脇市</v>
      </c>
      <c r="B1298" s="101" t="s">
        <v>1880</v>
      </c>
      <c r="C1298" s="102" t="s">
        <v>1816</v>
      </c>
      <c r="D1298" s="103" t="s">
        <v>1879</v>
      </c>
      <c r="E1298" s="102"/>
    </row>
    <row r="1299" spans="1:5" x14ac:dyDescent="0.2">
      <c r="A1299" s="98" t="str">
        <f t="shared" si="20"/>
        <v>兵庫県宝塚市</v>
      </c>
      <c r="B1299" s="101" t="s">
        <v>1878</v>
      </c>
      <c r="C1299" s="102" t="s">
        <v>1816</v>
      </c>
      <c r="D1299" s="103" t="s">
        <v>1877</v>
      </c>
      <c r="E1299" s="102"/>
    </row>
    <row r="1300" spans="1:5" x14ac:dyDescent="0.2">
      <c r="A1300" s="98" t="str">
        <f t="shared" si="20"/>
        <v>兵庫県三木市</v>
      </c>
      <c r="B1300" s="101" t="s">
        <v>1876</v>
      </c>
      <c r="C1300" s="102" t="s">
        <v>1816</v>
      </c>
      <c r="D1300" s="103" t="s">
        <v>1875</v>
      </c>
      <c r="E1300" s="102"/>
    </row>
    <row r="1301" spans="1:5" x14ac:dyDescent="0.2">
      <c r="A1301" s="98" t="str">
        <f t="shared" si="20"/>
        <v>兵庫県高砂市</v>
      </c>
      <c r="B1301" s="101" t="s">
        <v>1874</v>
      </c>
      <c r="C1301" s="102" t="s">
        <v>1816</v>
      </c>
      <c r="D1301" s="103" t="s">
        <v>1873</v>
      </c>
      <c r="E1301" s="102"/>
    </row>
    <row r="1302" spans="1:5" x14ac:dyDescent="0.2">
      <c r="A1302" s="98" t="str">
        <f t="shared" si="20"/>
        <v>兵庫県川西市</v>
      </c>
      <c r="B1302" s="101" t="s">
        <v>1872</v>
      </c>
      <c r="C1302" s="102" t="s">
        <v>1816</v>
      </c>
      <c r="D1302" s="103" t="s">
        <v>1871</v>
      </c>
      <c r="E1302" s="102"/>
    </row>
    <row r="1303" spans="1:5" x14ac:dyDescent="0.2">
      <c r="A1303" s="98" t="str">
        <f t="shared" si="20"/>
        <v>兵庫県小野市</v>
      </c>
      <c r="B1303" s="101" t="s">
        <v>1870</v>
      </c>
      <c r="C1303" s="102" t="s">
        <v>1816</v>
      </c>
      <c r="D1303" s="103" t="s">
        <v>1869</v>
      </c>
      <c r="E1303" s="102"/>
    </row>
    <row r="1304" spans="1:5" x14ac:dyDescent="0.2">
      <c r="A1304" s="98" t="str">
        <f t="shared" si="20"/>
        <v>兵庫県三田市</v>
      </c>
      <c r="B1304" s="101" t="s">
        <v>1868</v>
      </c>
      <c r="C1304" s="102" t="s">
        <v>1816</v>
      </c>
      <c r="D1304" s="103" t="s">
        <v>1867</v>
      </c>
      <c r="E1304" s="102"/>
    </row>
    <row r="1305" spans="1:5" x14ac:dyDescent="0.2">
      <c r="A1305" s="98" t="str">
        <f t="shared" si="20"/>
        <v>兵庫県加西市</v>
      </c>
      <c r="B1305" s="101" t="s">
        <v>1866</v>
      </c>
      <c r="C1305" s="102" t="s">
        <v>1816</v>
      </c>
      <c r="D1305" s="103" t="s">
        <v>1865</v>
      </c>
      <c r="E1305" s="102"/>
    </row>
    <row r="1306" spans="1:5" x14ac:dyDescent="0.2">
      <c r="A1306" s="98" t="str">
        <f t="shared" si="20"/>
        <v>兵庫県丹波篠山市</v>
      </c>
      <c r="B1306" s="101" t="s">
        <v>1864</v>
      </c>
      <c r="C1306" s="102" t="s">
        <v>1816</v>
      </c>
      <c r="D1306" s="103" t="s">
        <v>1863</v>
      </c>
      <c r="E1306" s="102"/>
    </row>
    <row r="1307" spans="1:5" x14ac:dyDescent="0.2">
      <c r="A1307" s="98" t="str">
        <f t="shared" si="20"/>
        <v>兵庫県養父市</v>
      </c>
      <c r="B1307" s="101" t="s">
        <v>1862</v>
      </c>
      <c r="C1307" s="102" t="s">
        <v>1816</v>
      </c>
      <c r="D1307" s="103" t="s">
        <v>1861</v>
      </c>
      <c r="E1307" s="102"/>
    </row>
    <row r="1308" spans="1:5" x14ac:dyDescent="0.2">
      <c r="A1308" s="98" t="str">
        <f t="shared" si="20"/>
        <v>兵庫県丹波市</v>
      </c>
      <c r="B1308" s="101" t="s">
        <v>1860</v>
      </c>
      <c r="C1308" s="102" t="s">
        <v>1816</v>
      </c>
      <c r="D1308" s="103" t="s">
        <v>1859</v>
      </c>
      <c r="E1308" s="102"/>
    </row>
    <row r="1309" spans="1:5" x14ac:dyDescent="0.2">
      <c r="A1309" s="98" t="str">
        <f t="shared" si="20"/>
        <v>兵庫県南あわじ市</v>
      </c>
      <c r="B1309" s="101" t="s">
        <v>1858</v>
      </c>
      <c r="C1309" s="102" t="s">
        <v>1816</v>
      </c>
      <c r="D1309" s="103" t="s">
        <v>1857</v>
      </c>
      <c r="E1309" s="102"/>
    </row>
    <row r="1310" spans="1:5" x14ac:dyDescent="0.2">
      <c r="A1310" s="98" t="str">
        <f t="shared" si="20"/>
        <v>兵庫県朝来市</v>
      </c>
      <c r="B1310" s="101" t="s">
        <v>1856</v>
      </c>
      <c r="C1310" s="102" t="s">
        <v>1816</v>
      </c>
      <c r="D1310" s="103" t="s">
        <v>1855</v>
      </c>
      <c r="E1310" s="102"/>
    </row>
    <row r="1311" spans="1:5" x14ac:dyDescent="0.2">
      <c r="A1311" s="98" t="str">
        <f t="shared" si="20"/>
        <v>兵庫県淡路市</v>
      </c>
      <c r="B1311" s="101" t="s">
        <v>1854</v>
      </c>
      <c r="C1311" s="102" t="s">
        <v>1816</v>
      </c>
      <c r="D1311" s="103" t="s">
        <v>1853</v>
      </c>
      <c r="E1311" s="102"/>
    </row>
    <row r="1312" spans="1:5" x14ac:dyDescent="0.2">
      <c r="A1312" s="98" t="str">
        <f t="shared" si="20"/>
        <v>兵庫県宍粟市</v>
      </c>
      <c r="B1312" s="101" t="s">
        <v>1852</v>
      </c>
      <c r="C1312" s="102" t="s">
        <v>1816</v>
      </c>
      <c r="D1312" s="103" t="s">
        <v>1851</v>
      </c>
      <c r="E1312" s="102"/>
    </row>
    <row r="1313" spans="1:5" x14ac:dyDescent="0.2">
      <c r="A1313" s="98" t="str">
        <f t="shared" si="20"/>
        <v>兵庫県加東市</v>
      </c>
      <c r="B1313" s="101" t="s">
        <v>1850</v>
      </c>
      <c r="C1313" s="102" t="s">
        <v>1816</v>
      </c>
      <c r="D1313" s="103" t="s">
        <v>1849</v>
      </c>
      <c r="E1313" s="102"/>
    </row>
    <row r="1314" spans="1:5" x14ac:dyDescent="0.2">
      <c r="A1314" s="98" t="str">
        <f t="shared" si="20"/>
        <v>兵庫県たつの市</v>
      </c>
      <c r="B1314" s="101" t="s">
        <v>1848</v>
      </c>
      <c r="C1314" s="102" t="s">
        <v>1816</v>
      </c>
      <c r="D1314" s="103" t="s">
        <v>1847</v>
      </c>
      <c r="E1314" s="102"/>
    </row>
    <row r="1315" spans="1:5" x14ac:dyDescent="0.2">
      <c r="A1315" s="98" t="str">
        <f t="shared" si="20"/>
        <v>兵庫県川辺郡猪名川町</v>
      </c>
      <c r="B1315" s="101" t="s">
        <v>1846</v>
      </c>
      <c r="C1315" s="102" t="s">
        <v>1816</v>
      </c>
      <c r="D1315" s="103" t="s">
        <v>1845</v>
      </c>
      <c r="E1315" s="102" t="s">
        <v>1844</v>
      </c>
    </row>
    <row r="1316" spans="1:5" x14ac:dyDescent="0.2">
      <c r="A1316" s="98" t="str">
        <f t="shared" si="20"/>
        <v>兵庫県多可郡多可町</v>
      </c>
      <c r="B1316" s="101" t="s">
        <v>1843</v>
      </c>
      <c r="C1316" s="102" t="s">
        <v>1816</v>
      </c>
      <c r="D1316" s="103" t="s">
        <v>1842</v>
      </c>
      <c r="E1316" s="102" t="s">
        <v>1841</v>
      </c>
    </row>
    <row r="1317" spans="1:5" x14ac:dyDescent="0.2">
      <c r="A1317" s="98" t="str">
        <f t="shared" si="20"/>
        <v>兵庫県加古郡稲美町</v>
      </c>
      <c r="B1317" s="101" t="s">
        <v>1840</v>
      </c>
      <c r="C1317" s="102" t="s">
        <v>1816</v>
      </c>
      <c r="D1317" s="103" t="s">
        <v>1837</v>
      </c>
      <c r="E1317" s="102" t="s">
        <v>1839</v>
      </c>
    </row>
    <row r="1318" spans="1:5" x14ac:dyDescent="0.2">
      <c r="A1318" s="98" t="str">
        <f t="shared" si="20"/>
        <v>兵庫県加古郡播磨町</v>
      </c>
      <c r="B1318" s="101" t="s">
        <v>1838</v>
      </c>
      <c r="C1318" s="102" t="s">
        <v>1816</v>
      </c>
      <c r="D1318" s="103" t="s">
        <v>1837</v>
      </c>
      <c r="E1318" s="102" t="s">
        <v>1836</v>
      </c>
    </row>
    <row r="1319" spans="1:5" x14ac:dyDescent="0.2">
      <c r="A1319" s="98" t="str">
        <f t="shared" si="20"/>
        <v>兵庫県神崎郡市川町</v>
      </c>
      <c r="B1319" s="101" t="s">
        <v>1835</v>
      </c>
      <c r="C1319" s="102" t="s">
        <v>1816</v>
      </c>
      <c r="D1319" s="103" t="s">
        <v>1830</v>
      </c>
      <c r="E1319" s="102" t="s">
        <v>1834</v>
      </c>
    </row>
    <row r="1320" spans="1:5" x14ac:dyDescent="0.2">
      <c r="A1320" s="98" t="str">
        <f t="shared" si="20"/>
        <v>兵庫県神崎郡福崎町</v>
      </c>
      <c r="B1320" s="101" t="s">
        <v>1833</v>
      </c>
      <c r="C1320" s="102" t="s">
        <v>1816</v>
      </c>
      <c r="D1320" s="103" t="s">
        <v>1830</v>
      </c>
      <c r="E1320" s="102" t="s">
        <v>1832</v>
      </c>
    </row>
    <row r="1321" spans="1:5" x14ac:dyDescent="0.2">
      <c r="A1321" s="98" t="str">
        <f t="shared" si="20"/>
        <v>兵庫県神崎郡神河町</v>
      </c>
      <c r="B1321" s="101" t="s">
        <v>1831</v>
      </c>
      <c r="C1321" s="102" t="s">
        <v>1816</v>
      </c>
      <c r="D1321" s="103" t="s">
        <v>1830</v>
      </c>
      <c r="E1321" s="102" t="s">
        <v>1829</v>
      </c>
    </row>
    <row r="1322" spans="1:5" x14ac:dyDescent="0.2">
      <c r="A1322" s="98" t="str">
        <f t="shared" si="20"/>
        <v>兵庫県揖保郡太子町</v>
      </c>
      <c r="B1322" s="101" t="s">
        <v>1828</v>
      </c>
      <c r="C1322" s="102" t="s">
        <v>1816</v>
      </c>
      <c r="D1322" s="103" t="s">
        <v>1827</v>
      </c>
      <c r="E1322" s="102" t="s">
        <v>1826</v>
      </c>
    </row>
    <row r="1323" spans="1:5" x14ac:dyDescent="0.2">
      <c r="A1323" s="98" t="str">
        <f t="shared" si="20"/>
        <v>兵庫県赤穂郡上郡町</v>
      </c>
      <c r="B1323" s="101" t="s">
        <v>1825</v>
      </c>
      <c r="C1323" s="102" t="s">
        <v>1816</v>
      </c>
      <c r="D1323" s="103" t="s">
        <v>1824</v>
      </c>
      <c r="E1323" s="102" t="s">
        <v>1823</v>
      </c>
    </row>
    <row r="1324" spans="1:5" x14ac:dyDescent="0.2">
      <c r="A1324" s="98" t="str">
        <f t="shared" si="20"/>
        <v>兵庫県佐用郡佐用町</v>
      </c>
      <c r="B1324" s="101" t="s">
        <v>1822</v>
      </c>
      <c r="C1324" s="102" t="s">
        <v>1816</v>
      </c>
      <c r="D1324" s="103" t="s">
        <v>1821</v>
      </c>
      <c r="E1324" s="102" t="s">
        <v>1820</v>
      </c>
    </row>
    <row r="1325" spans="1:5" x14ac:dyDescent="0.2">
      <c r="A1325" s="98" t="str">
        <f t="shared" si="20"/>
        <v>兵庫県美方郡香美町</v>
      </c>
      <c r="B1325" s="101" t="s">
        <v>1819</v>
      </c>
      <c r="C1325" s="102" t="s">
        <v>1816</v>
      </c>
      <c r="D1325" s="103" t="s">
        <v>1815</v>
      </c>
      <c r="E1325" s="102" t="s">
        <v>1818</v>
      </c>
    </row>
    <row r="1326" spans="1:5" x14ac:dyDescent="0.2">
      <c r="A1326" s="98" t="str">
        <f t="shared" si="20"/>
        <v>兵庫県美方郡新温泉町</v>
      </c>
      <c r="B1326" s="101" t="s">
        <v>1817</v>
      </c>
      <c r="C1326" s="102" t="s">
        <v>1816</v>
      </c>
      <c r="D1326" s="103" t="s">
        <v>1815</v>
      </c>
      <c r="E1326" s="102" t="s">
        <v>1814</v>
      </c>
    </row>
    <row r="1327" spans="1:5" x14ac:dyDescent="0.2">
      <c r="A1327" s="98" t="str">
        <f t="shared" si="20"/>
        <v>奈良県奈良市</v>
      </c>
      <c r="B1327" s="101" t="s">
        <v>1813</v>
      </c>
      <c r="C1327" s="102" t="s">
        <v>1730</v>
      </c>
      <c r="D1327" s="103" t="s">
        <v>1812</v>
      </c>
      <c r="E1327" s="102"/>
    </row>
    <row r="1328" spans="1:5" x14ac:dyDescent="0.2">
      <c r="A1328" s="98" t="str">
        <f t="shared" si="20"/>
        <v>奈良県大和高田市</v>
      </c>
      <c r="B1328" s="101" t="s">
        <v>1811</v>
      </c>
      <c r="C1328" s="102" t="s">
        <v>1730</v>
      </c>
      <c r="D1328" s="103" t="s">
        <v>1810</v>
      </c>
      <c r="E1328" s="102"/>
    </row>
    <row r="1329" spans="1:5" x14ac:dyDescent="0.2">
      <c r="A1329" s="98" t="str">
        <f t="shared" si="20"/>
        <v>奈良県大和郡山市</v>
      </c>
      <c r="B1329" s="101" t="s">
        <v>1809</v>
      </c>
      <c r="C1329" s="102" t="s">
        <v>1730</v>
      </c>
      <c r="D1329" s="103" t="s">
        <v>1808</v>
      </c>
      <c r="E1329" s="102"/>
    </row>
    <row r="1330" spans="1:5" x14ac:dyDescent="0.2">
      <c r="A1330" s="98" t="str">
        <f t="shared" si="20"/>
        <v>奈良県天理市</v>
      </c>
      <c r="B1330" s="101" t="s">
        <v>1807</v>
      </c>
      <c r="C1330" s="102" t="s">
        <v>1730</v>
      </c>
      <c r="D1330" s="103" t="s">
        <v>1806</v>
      </c>
      <c r="E1330" s="102"/>
    </row>
    <row r="1331" spans="1:5" x14ac:dyDescent="0.2">
      <c r="A1331" s="98" t="str">
        <f t="shared" si="20"/>
        <v>奈良県橿原市</v>
      </c>
      <c r="B1331" s="101" t="s">
        <v>1805</v>
      </c>
      <c r="C1331" s="102" t="s">
        <v>1730</v>
      </c>
      <c r="D1331" s="103" t="s">
        <v>1804</v>
      </c>
      <c r="E1331" s="102"/>
    </row>
    <row r="1332" spans="1:5" x14ac:dyDescent="0.2">
      <c r="A1332" s="98" t="str">
        <f t="shared" si="20"/>
        <v>奈良県桜井市</v>
      </c>
      <c r="B1332" s="101" t="s">
        <v>1803</v>
      </c>
      <c r="C1332" s="102" t="s">
        <v>1730</v>
      </c>
      <c r="D1332" s="103" t="s">
        <v>1802</v>
      </c>
      <c r="E1332" s="102"/>
    </row>
    <row r="1333" spans="1:5" x14ac:dyDescent="0.2">
      <c r="A1333" s="98" t="str">
        <f t="shared" si="20"/>
        <v>奈良県五條市</v>
      </c>
      <c r="B1333" s="101" t="s">
        <v>1801</v>
      </c>
      <c r="C1333" s="102" t="s">
        <v>1730</v>
      </c>
      <c r="D1333" s="103" t="s">
        <v>1800</v>
      </c>
      <c r="E1333" s="102"/>
    </row>
    <row r="1334" spans="1:5" x14ac:dyDescent="0.2">
      <c r="A1334" s="98" t="str">
        <f t="shared" si="20"/>
        <v>奈良県御所市</v>
      </c>
      <c r="B1334" s="101" t="s">
        <v>1799</v>
      </c>
      <c r="C1334" s="102" t="s">
        <v>1730</v>
      </c>
      <c r="D1334" s="103" t="s">
        <v>1798</v>
      </c>
      <c r="E1334" s="102"/>
    </row>
    <row r="1335" spans="1:5" x14ac:dyDescent="0.2">
      <c r="A1335" s="98" t="str">
        <f t="shared" si="20"/>
        <v>奈良県生駒市</v>
      </c>
      <c r="B1335" s="101" t="s">
        <v>1797</v>
      </c>
      <c r="C1335" s="102" t="s">
        <v>1730</v>
      </c>
      <c r="D1335" s="103" t="s">
        <v>1796</v>
      </c>
      <c r="E1335" s="102"/>
    </row>
    <row r="1336" spans="1:5" x14ac:dyDescent="0.2">
      <c r="A1336" s="98" t="str">
        <f t="shared" si="20"/>
        <v>奈良県香芝市</v>
      </c>
      <c r="B1336" s="101" t="s">
        <v>1795</v>
      </c>
      <c r="C1336" s="102" t="s">
        <v>1730</v>
      </c>
      <c r="D1336" s="103" t="s">
        <v>1794</v>
      </c>
      <c r="E1336" s="102"/>
    </row>
    <row r="1337" spans="1:5" x14ac:dyDescent="0.2">
      <c r="A1337" s="98" t="str">
        <f t="shared" si="20"/>
        <v>奈良県葛城市</v>
      </c>
      <c r="B1337" s="101" t="s">
        <v>1793</v>
      </c>
      <c r="C1337" s="102" t="s">
        <v>1730</v>
      </c>
      <c r="D1337" s="103" t="s">
        <v>1792</v>
      </c>
      <c r="E1337" s="102"/>
    </row>
    <row r="1338" spans="1:5" x14ac:dyDescent="0.2">
      <c r="A1338" s="98" t="str">
        <f t="shared" si="20"/>
        <v>奈良県宇陀市</v>
      </c>
      <c r="B1338" s="101" t="s">
        <v>1791</v>
      </c>
      <c r="C1338" s="102" t="s">
        <v>1730</v>
      </c>
      <c r="D1338" s="103" t="s">
        <v>1790</v>
      </c>
      <c r="E1338" s="102"/>
    </row>
    <row r="1339" spans="1:5" x14ac:dyDescent="0.2">
      <c r="A1339" s="98" t="str">
        <f t="shared" si="20"/>
        <v>奈良県山辺郡山添村</v>
      </c>
      <c r="B1339" s="101" t="s">
        <v>1789</v>
      </c>
      <c r="C1339" s="102" t="s">
        <v>1730</v>
      </c>
      <c r="D1339" s="103" t="s">
        <v>1788</v>
      </c>
      <c r="E1339" s="102" t="s">
        <v>1787</v>
      </c>
    </row>
    <row r="1340" spans="1:5" x14ac:dyDescent="0.2">
      <c r="A1340" s="98" t="str">
        <f t="shared" si="20"/>
        <v>奈良県生駒郡平群町</v>
      </c>
      <c r="B1340" s="101" t="s">
        <v>1786</v>
      </c>
      <c r="C1340" s="102" t="s">
        <v>1730</v>
      </c>
      <c r="D1340" s="103" t="s">
        <v>1779</v>
      </c>
      <c r="E1340" s="102" t="s">
        <v>1785</v>
      </c>
    </row>
    <row r="1341" spans="1:5" x14ac:dyDescent="0.2">
      <c r="A1341" s="98" t="str">
        <f t="shared" si="20"/>
        <v>奈良県生駒郡三郷町</v>
      </c>
      <c r="B1341" s="101" t="s">
        <v>1784</v>
      </c>
      <c r="C1341" s="102" t="s">
        <v>1730</v>
      </c>
      <c r="D1341" s="103" t="s">
        <v>1779</v>
      </c>
      <c r="E1341" s="102" t="s">
        <v>1783</v>
      </c>
    </row>
    <row r="1342" spans="1:5" x14ac:dyDescent="0.2">
      <c r="A1342" s="98" t="str">
        <f t="shared" si="20"/>
        <v>奈良県生駒郡斑鳩町</v>
      </c>
      <c r="B1342" s="101" t="s">
        <v>1782</v>
      </c>
      <c r="C1342" s="102" t="s">
        <v>1730</v>
      </c>
      <c r="D1342" s="103" t="s">
        <v>1779</v>
      </c>
      <c r="E1342" s="102" t="s">
        <v>1781</v>
      </c>
    </row>
    <row r="1343" spans="1:5" x14ac:dyDescent="0.2">
      <c r="A1343" s="98" t="str">
        <f t="shared" si="20"/>
        <v>奈良県生駒郡安堵町</v>
      </c>
      <c r="B1343" s="101" t="s">
        <v>1780</v>
      </c>
      <c r="C1343" s="102" t="s">
        <v>1730</v>
      </c>
      <c r="D1343" s="103" t="s">
        <v>1779</v>
      </c>
      <c r="E1343" s="102" t="s">
        <v>1778</v>
      </c>
    </row>
    <row r="1344" spans="1:5" x14ac:dyDescent="0.2">
      <c r="A1344" s="98" t="str">
        <f t="shared" si="20"/>
        <v>奈良県磯城郡川西町</v>
      </c>
      <c r="B1344" s="101" t="s">
        <v>1777</v>
      </c>
      <c r="C1344" s="102" t="s">
        <v>1730</v>
      </c>
      <c r="D1344" s="103" t="s">
        <v>1772</v>
      </c>
      <c r="E1344" s="102" t="s">
        <v>1776</v>
      </c>
    </row>
    <row r="1345" spans="1:5" x14ac:dyDescent="0.2">
      <c r="A1345" s="98" t="str">
        <f t="shared" si="20"/>
        <v>奈良県磯城郡三宅町</v>
      </c>
      <c r="B1345" s="101" t="s">
        <v>1775</v>
      </c>
      <c r="C1345" s="102" t="s">
        <v>1730</v>
      </c>
      <c r="D1345" s="103" t="s">
        <v>1772</v>
      </c>
      <c r="E1345" s="102" t="s">
        <v>1774</v>
      </c>
    </row>
    <row r="1346" spans="1:5" x14ac:dyDescent="0.2">
      <c r="A1346" s="98" t="str">
        <f t="shared" ref="A1346:A1409" si="21">C1346&amp;D1346&amp;E1346</f>
        <v>奈良県磯城郡田原本町</v>
      </c>
      <c r="B1346" s="101" t="s">
        <v>1773</v>
      </c>
      <c r="C1346" s="102" t="s">
        <v>1730</v>
      </c>
      <c r="D1346" s="103" t="s">
        <v>1772</v>
      </c>
      <c r="E1346" s="102" t="s">
        <v>1771</v>
      </c>
    </row>
    <row r="1347" spans="1:5" x14ac:dyDescent="0.2">
      <c r="A1347" s="98" t="str">
        <f t="shared" si="21"/>
        <v>奈良県宇陀郡曽爾村</v>
      </c>
      <c r="B1347" s="101" t="s">
        <v>1770</v>
      </c>
      <c r="C1347" s="102" t="s">
        <v>1730</v>
      </c>
      <c r="D1347" s="103" t="s">
        <v>1767</v>
      </c>
      <c r="E1347" s="102" t="s">
        <v>1769</v>
      </c>
    </row>
    <row r="1348" spans="1:5" x14ac:dyDescent="0.2">
      <c r="A1348" s="98" t="str">
        <f t="shared" si="21"/>
        <v>奈良県宇陀郡御杖村</v>
      </c>
      <c r="B1348" s="101" t="s">
        <v>1768</v>
      </c>
      <c r="C1348" s="102" t="s">
        <v>1730</v>
      </c>
      <c r="D1348" s="103" t="s">
        <v>1767</v>
      </c>
      <c r="E1348" s="102" t="s">
        <v>1766</v>
      </c>
    </row>
    <row r="1349" spans="1:5" x14ac:dyDescent="0.2">
      <c r="A1349" s="98" t="str">
        <f t="shared" si="21"/>
        <v>奈良県高市郡高取町</v>
      </c>
      <c r="B1349" s="101" t="s">
        <v>1765</v>
      </c>
      <c r="C1349" s="102" t="s">
        <v>1730</v>
      </c>
      <c r="D1349" s="103" t="s">
        <v>1762</v>
      </c>
      <c r="E1349" s="102" t="s">
        <v>1764</v>
      </c>
    </row>
    <row r="1350" spans="1:5" x14ac:dyDescent="0.2">
      <c r="A1350" s="98" t="str">
        <f t="shared" si="21"/>
        <v>奈良県高市郡明日香村</v>
      </c>
      <c r="B1350" s="101" t="s">
        <v>1763</v>
      </c>
      <c r="C1350" s="102" t="s">
        <v>1730</v>
      </c>
      <c r="D1350" s="103" t="s">
        <v>1762</v>
      </c>
      <c r="E1350" s="102" t="s">
        <v>1761</v>
      </c>
    </row>
    <row r="1351" spans="1:5" x14ac:dyDescent="0.2">
      <c r="A1351" s="98" t="str">
        <f t="shared" si="21"/>
        <v>奈良県北葛城郡上牧町</v>
      </c>
      <c r="B1351" s="101" t="s">
        <v>1760</v>
      </c>
      <c r="C1351" s="102" t="s">
        <v>1730</v>
      </c>
      <c r="D1351" s="103" t="s">
        <v>1753</v>
      </c>
      <c r="E1351" s="102" t="s">
        <v>1759</v>
      </c>
    </row>
    <row r="1352" spans="1:5" x14ac:dyDescent="0.2">
      <c r="A1352" s="98" t="str">
        <f t="shared" si="21"/>
        <v>奈良県北葛城郡王寺町</v>
      </c>
      <c r="B1352" s="101" t="s">
        <v>1758</v>
      </c>
      <c r="C1352" s="102" t="s">
        <v>1730</v>
      </c>
      <c r="D1352" s="103" t="s">
        <v>1753</v>
      </c>
      <c r="E1352" s="102" t="s">
        <v>1757</v>
      </c>
    </row>
    <row r="1353" spans="1:5" x14ac:dyDescent="0.2">
      <c r="A1353" s="98" t="str">
        <f t="shared" si="21"/>
        <v>奈良県北葛城郡広陵町</v>
      </c>
      <c r="B1353" s="101" t="s">
        <v>1756</v>
      </c>
      <c r="C1353" s="102" t="s">
        <v>1730</v>
      </c>
      <c r="D1353" s="103" t="s">
        <v>1753</v>
      </c>
      <c r="E1353" s="102" t="s">
        <v>1755</v>
      </c>
    </row>
    <row r="1354" spans="1:5" x14ac:dyDescent="0.2">
      <c r="A1354" s="98" t="str">
        <f t="shared" si="21"/>
        <v>奈良県北葛城郡河合町</v>
      </c>
      <c r="B1354" s="101" t="s">
        <v>1754</v>
      </c>
      <c r="C1354" s="102" t="s">
        <v>1730</v>
      </c>
      <c r="D1354" s="103" t="s">
        <v>1753</v>
      </c>
      <c r="E1354" s="102" t="s">
        <v>1752</v>
      </c>
    </row>
    <row r="1355" spans="1:5" x14ac:dyDescent="0.2">
      <c r="A1355" s="98" t="str">
        <f t="shared" si="21"/>
        <v>奈良県吉野郡吉野町</v>
      </c>
      <c r="B1355" s="101" t="s">
        <v>1751</v>
      </c>
      <c r="C1355" s="102" t="s">
        <v>1730</v>
      </c>
      <c r="D1355" s="103" t="s">
        <v>1729</v>
      </c>
      <c r="E1355" s="102" t="s">
        <v>1750</v>
      </c>
    </row>
    <row r="1356" spans="1:5" x14ac:dyDescent="0.2">
      <c r="A1356" s="98" t="str">
        <f t="shared" si="21"/>
        <v>奈良県吉野郡大淀町</v>
      </c>
      <c r="B1356" s="101" t="s">
        <v>1749</v>
      </c>
      <c r="C1356" s="102" t="s">
        <v>1730</v>
      </c>
      <c r="D1356" s="103" t="s">
        <v>1729</v>
      </c>
      <c r="E1356" s="102" t="s">
        <v>1748</v>
      </c>
    </row>
    <row r="1357" spans="1:5" x14ac:dyDescent="0.2">
      <c r="A1357" s="98" t="str">
        <f t="shared" si="21"/>
        <v>奈良県吉野郡下市町</v>
      </c>
      <c r="B1357" s="101" t="s">
        <v>1747</v>
      </c>
      <c r="C1357" s="102" t="s">
        <v>1730</v>
      </c>
      <c r="D1357" s="103" t="s">
        <v>1729</v>
      </c>
      <c r="E1357" s="102" t="s">
        <v>1746</v>
      </c>
    </row>
    <row r="1358" spans="1:5" x14ac:dyDescent="0.2">
      <c r="A1358" s="98" t="str">
        <f t="shared" si="21"/>
        <v>奈良県吉野郡黒滝村</v>
      </c>
      <c r="B1358" s="101" t="s">
        <v>1745</v>
      </c>
      <c r="C1358" s="102" t="s">
        <v>1730</v>
      </c>
      <c r="D1358" s="103" t="s">
        <v>1729</v>
      </c>
      <c r="E1358" s="102" t="s">
        <v>1744</v>
      </c>
    </row>
    <row r="1359" spans="1:5" x14ac:dyDescent="0.2">
      <c r="A1359" s="98" t="str">
        <f t="shared" si="21"/>
        <v>奈良県吉野郡天川村</v>
      </c>
      <c r="B1359" s="101" t="s">
        <v>1743</v>
      </c>
      <c r="C1359" s="102" t="s">
        <v>1730</v>
      </c>
      <c r="D1359" s="103" t="s">
        <v>1729</v>
      </c>
      <c r="E1359" s="102" t="s">
        <v>1742</v>
      </c>
    </row>
    <row r="1360" spans="1:5" x14ac:dyDescent="0.2">
      <c r="A1360" s="98" t="str">
        <f t="shared" si="21"/>
        <v>奈良県吉野郡野迫川村</v>
      </c>
      <c r="B1360" s="101" t="s">
        <v>1741</v>
      </c>
      <c r="C1360" s="102" t="s">
        <v>1730</v>
      </c>
      <c r="D1360" s="103" t="s">
        <v>1729</v>
      </c>
      <c r="E1360" s="102" t="s">
        <v>1740</v>
      </c>
    </row>
    <row r="1361" spans="1:5" x14ac:dyDescent="0.2">
      <c r="A1361" s="98" t="str">
        <f t="shared" si="21"/>
        <v>奈良県吉野郡十津川村</v>
      </c>
      <c r="B1361" s="101" t="s">
        <v>1739</v>
      </c>
      <c r="C1361" s="102" t="s">
        <v>1730</v>
      </c>
      <c r="D1361" s="103" t="s">
        <v>1729</v>
      </c>
      <c r="E1361" s="102" t="s">
        <v>1738</v>
      </c>
    </row>
    <row r="1362" spans="1:5" x14ac:dyDescent="0.2">
      <c r="A1362" s="98" t="str">
        <f t="shared" si="21"/>
        <v>奈良県吉野郡下北山村</v>
      </c>
      <c r="B1362" s="101" t="s">
        <v>1737</v>
      </c>
      <c r="C1362" s="102" t="s">
        <v>1730</v>
      </c>
      <c r="D1362" s="103" t="s">
        <v>1729</v>
      </c>
      <c r="E1362" s="102" t="s">
        <v>1736</v>
      </c>
    </row>
    <row r="1363" spans="1:5" x14ac:dyDescent="0.2">
      <c r="A1363" s="98" t="str">
        <f t="shared" si="21"/>
        <v>奈良県吉野郡上北山村</v>
      </c>
      <c r="B1363" s="101" t="s">
        <v>1735</v>
      </c>
      <c r="C1363" s="102" t="s">
        <v>1730</v>
      </c>
      <c r="D1363" s="103" t="s">
        <v>1729</v>
      </c>
      <c r="E1363" s="102" t="s">
        <v>1734</v>
      </c>
    </row>
    <row r="1364" spans="1:5" x14ac:dyDescent="0.2">
      <c r="A1364" s="98" t="str">
        <f t="shared" si="21"/>
        <v>奈良県吉野郡川上村</v>
      </c>
      <c r="B1364" s="101" t="s">
        <v>1733</v>
      </c>
      <c r="C1364" s="102" t="s">
        <v>1730</v>
      </c>
      <c r="D1364" s="103" t="s">
        <v>1729</v>
      </c>
      <c r="E1364" s="102" t="s">
        <v>1732</v>
      </c>
    </row>
    <row r="1365" spans="1:5" x14ac:dyDescent="0.2">
      <c r="A1365" s="98" t="str">
        <f t="shared" si="21"/>
        <v>奈良県吉野郡東吉野村</v>
      </c>
      <c r="B1365" s="101" t="s">
        <v>1731</v>
      </c>
      <c r="C1365" s="102" t="s">
        <v>1730</v>
      </c>
      <c r="D1365" s="103" t="s">
        <v>1729</v>
      </c>
      <c r="E1365" s="102" t="s">
        <v>1728</v>
      </c>
    </row>
    <row r="1366" spans="1:5" x14ac:dyDescent="0.2">
      <c r="A1366" s="98" t="str">
        <f t="shared" si="21"/>
        <v>和歌山県和歌山市</v>
      </c>
      <c r="B1366" s="101" t="s">
        <v>1727</v>
      </c>
      <c r="C1366" s="102" t="s">
        <v>1664</v>
      </c>
      <c r="D1366" s="103" t="s">
        <v>1726</v>
      </c>
      <c r="E1366" s="102"/>
    </row>
    <row r="1367" spans="1:5" x14ac:dyDescent="0.2">
      <c r="A1367" s="98" t="str">
        <f t="shared" si="21"/>
        <v>和歌山県海南市</v>
      </c>
      <c r="B1367" s="101" t="s">
        <v>1725</v>
      </c>
      <c r="C1367" s="102" t="s">
        <v>1664</v>
      </c>
      <c r="D1367" s="103" t="s">
        <v>1724</v>
      </c>
      <c r="E1367" s="102"/>
    </row>
    <row r="1368" spans="1:5" x14ac:dyDescent="0.2">
      <c r="A1368" s="98" t="str">
        <f t="shared" si="21"/>
        <v>和歌山県橋本市</v>
      </c>
      <c r="B1368" s="101" t="s">
        <v>1723</v>
      </c>
      <c r="C1368" s="102" t="s">
        <v>1664</v>
      </c>
      <c r="D1368" s="103" t="s">
        <v>1722</v>
      </c>
      <c r="E1368" s="102"/>
    </row>
    <row r="1369" spans="1:5" x14ac:dyDescent="0.2">
      <c r="A1369" s="98" t="str">
        <f t="shared" si="21"/>
        <v>和歌山県有田市</v>
      </c>
      <c r="B1369" s="101" t="s">
        <v>1721</v>
      </c>
      <c r="C1369" s="102" t="s">
        <v>1664</v>
      </c>
      <c r="D1369" s="103" t="s">
        <v>1720</v>
      </c>
      <c r="E1369" s="102"/>
    </row>
    <row r="1370" spans="1:5" x14ac:dyDescent="0.2">
      <c r="A1370" s="98" t="str">
        <f t="shared" si="21"/>
        <v>和歌山県御坊市</v>
      </c>
      <c r="B1370" s="101" t="s">
        <v>1719</v>
      </c>
      <c r="C1370" s="102" t="s">
        <v>1664</v>
      </c>
      <c r="D1370" s="103" t="s">
        <v>1718</v>
      </c>
      <c r="E1370" s="102"/>
    </row>
    <row r="1371" spans="1:5" x14ac:dyDescent="0.2">
      <c r="A1371" s="98" t="str">
        <f t="shared" si="21"/>
        <v>和歌山県田辺市</v>
      </c>
      <c r="B1371" s="101" t="s">
        <v>1717</v>
      </c>
      <c r="C1371" s="102" t="s">
        <v>1664</v>
      </c>
      <c r="D1371" s="103" t="s">
        <v>1716</v>
      </c>
      <c r="E1371" s="102"/>
    </row>
    <row r="1372" spans="1:5" x14ac:dyDescent="0.2">
      <c r="A1372" s="98" t="str">
        <f t="shared" si="21"/>
        <v>和歌山県新宮市</v>
      </c>
      <c r="B1372" s="101" t="s">
        <v>1715</v>
      </c>
      <c r="C1372" s="102" t="s">
        <v>1664</v>
      </c>
      <c r="D1372" s="103" t="s">
        <v>1714</v>
      </c>
      <c r="E1372" s="102"/>
    </row>
    <row r="1373" spans="1:5" x14ac:dyDescent="0.2">
      <c r="A1373" s="98" t="str">
        <f t="shared" si="21"/>
        <v>和歌山県紀の川市</v>
      </c>
      <c r="B1373" s="101" t="s">
        <v>1713</v>
      </c>
      <c r="C1373" s="102" t="s">
        <v>1664</v>
      </c>
      <c r="D1373" s="103" t="s">
        <v>1712</v>
      </c>
      <c r="E1373" s="102"/>
    </row>
    <row r="1374" spans="1:5" x14ac:dyDescent="0.2">
      <c r="A1374" s="98" t="str">
        <f t="shared" si="21"/>
        <v>和歌山県岩出市</v>
      </c>
      <c r="B1374" s="101" t="s">
        <v>1711</v>
      </c>
      <c r="C1374" s="102" t="s">
        <v>1664</v>
      </c>
      <c r="D1374" s="103" t="s">
        <v>1710</v>
      </c>
      <c r="E1374" s="102"/>
    </row>
    <row r="1375" spans="1:5" x14ac:dyDescent="0.2">
      <c r="A1375" s="98" t="str">
        <f t="shared" si="21"/>
        <v>和歌山県海草郡紀美野町</v>
      </c>
      <c r="B1375" s="101" t="s">
        <v>1709</v>
      </c>
      <c r="C1375" s="102" t="s">
        <v>1664</v>
      </c>
      <c r="D1375" s="103" t="s">
        <v>1708</v>
      </c>
      <c r="E1375" s="102" t="s">
        <v>1707</v>
      </c>
    </row>
    <row r="1376" spans="1:5" x14ac:dyDescent="0.2">
      <c r="A1376" s="98" t="str">
        <f t="shared" si="21"/>
        <v>和歌山県伊都郡かつらぎ町</v>
      </c>
      <c r="B1376" s="101" t="s">
        <v>1706</v>
      </c>
      <c r="C1376" s="102" t="s">
        <v>1664</v>
      </c>
      <c r="D1376" s="103" t="s">
        <v>1701</v>
      </c>
      <c r="E1376" s="102" t="s">
        <v>1705</v>
      </c>
    </row>
    <row r="1377" spans="1:5" x14ac:dyDescent="0.2">
      <c r="A1377" s="98" t="str">
        <f t="shared" si="21"/>
        <v>和歌山県伊都郡九度山町</v>
      </c>
      <c r="B1377" s="101" t="s">
        <v>1704</v>
      </c>
      <c r="C1377" s="102" t="s">
        <v>1664</v>
      </c>
      <c r="D1377" s="103" t="s">
        <v>1701</v>
      </c>
      <c r="E1377" s="102" t="s">
        <v>1703</v>
      </c>
    </row>
    <row r="1378" spans="1:5" x14ac:dyDescent="0.2">
      <c r="A1378" s="98" t="str">
        <f t="shared" si="21"/>
        <v>和歌山県伊都郡高野町</v>
      </c>
      <c r="B1378" s="101" t="s">
        <v>1702</v>
      </c>
      <c r="C1378" s="102" t="s">
        <v>1664</v>
      </c>
      <c r="D1378" s="103" t="s">
        <v>1701</v>
      </c>
      <c r="E1378" s="102" t="s">
        <v>1700</v>
      </c>
    </row>
    <row r="1379" spans="1:5" x14ac:dyDescent="0.2">
      <c r="A1379" s="98" t="str">
        <f t="shared" si="21"/>
        <v>和歌山県有田郡湯浅町</v>
      </c>
      <c r="B1379" s="101" t="s">
        <v>1699</v>
      </c>
      <c r="C1379" s="102" t="s">
        <v>1664</v>
      </c>
      <c r="D1379" s="103" t="s">
        <v>1695</v>
      </c>
      <c r="E1379" s="102" t="s">
        <v>1698</v>
      </c>
    </row>
    <row r="1380" spans="1:5" x14ac:dyDescent="0.2">
      <c r="A1380" s="98" t="str">
        <f t="shared" si="21"/>
        <v>和歌山県有田郡広川町</v>
      </c>
      <c r="B1380" s="101" t="s">
        <v>1697</v>
      </c>
      <c r="C1380" s="102" t="s">
        <v>1664</v>
      </c>
      <c r="D1380" s="103" t="s">
        <v>1695</v>
      </c>
      <c r="E1380" s="102" t="s">
        <v>1056</v>
      </c>
    </row>
    <row r="1381" spans="1:5" x14ac:dyDescent="0.2">
      <c r="A1381" s="98" t="str">
        <f t="shared" si="21"/>
        <v>和歌山県有田郡有田川町</v>
      </c>
      <c r="B1381" s="101" t="s">
        <v>1696</v>
      </c>
      <c r="C1381" s="102" t="s">
        <v>1664</v>
      </c>
      <c r="D1381" s="103" t="s">
        <v>1695</v>
      </c>
      <c r="E1381" s="102" t="s">
        <v>1694</v>
      </c>
    </row>
    <row r="1382" spans="1:5" x14ac:dyDescent="0.2">
      <c r="A1382" s="98" t="str">
        <f t="shared" si="21"/>
        <v>和歌山県日高郡美浜町</v>
      </c>
      <c r="B1382" s="101" t="s">
        <v>1693</v>
      </c>
      <c r="C1382" s="102" t="s">
        <v>1664</v>
      </c>
      <c r="D1382" s="103" t="s">
        <v>1682</v>
      </c>
      <c r="E1382" s="102" t="s">
        <v>1692</v>
      </c>
    </row>
    <row r="1383" spans="1:5" x14ac:dyDescent="0.2">
      <c r="A1383" s="98" t="str">
        <f t="shared" si="21"/>
        <v>和歌山県日高郡日高町</v>
      </c>
      <c r="B1383" s="101" t="s">
        <v>1691</v>
      </c>
      <c r="C1383" s="102" t="s">
        <v>1664</v>
      </c>
      <c r="D1383" s="103" t="s">
        <v>1682</v>
      </c>
      <c r="E1383" s="102" t="s">
        <v>1690</v>
      </c>
    </row>
    <row r="1384" spans="1:5" x14ac:dyDescent="0.2">
      <c r="A1384" s="98" t="str">
        <f t="shared" si="21"/>
        <v>和歌山県日高郡由良町</v>
      </c>
      <c r="B1384" s="101" t="s">
        <v>1689</v>
      </c>
      <c r="C1384" s="102" t="s">
        <v>1664</v>
      </c>
      <c r="D1384" s="103" t="s">
        <v>1682</v>
      </c>
      <c r="E1384" s="102" t="s">
        <v>1688</v>
      </c>
    </row>
    <row r="1385" spans="1:5" x14ac:dyDescent="0.2">
      <c r="A1385" s="98" t="str">
        <f t="shared" si="21"/>
        <v>和歌山県日高郡印南町</v>
      </c>
      <c r="B1385" s="101" t="s">
        <v>1687</v>
      </c>
      <c r="C1385" s="102" t="s">
        <v>1664</v>
      </c>
      <c r="D1385" s="103" t="s">
        <v>1682</v>
      </c>
      <c r="E1385" s="102" t="s">
        <v>1686</v>
      </c>
    </row>
    <row r="1386" spans="1:5" x14ac:dyDescent="0.2">
      <c r="A1386" s="98" t="str">
        <f t="shared" si="21"/>
        <v>和歌山県日高郡みなべ町</v>
      </c>
      <c r="B1386" s="101" t="s">
        <v>1685</v>
      </c>
      <c r="C1386" s="102" t="s">
        <v>1664</v>
      </c>
      <c r="D1386" s="103" t="s">
        <v>1682</v>
      </c>
      <c r="E1386" s="102" t="s">
        <v>1684</v>
      </c>
    </row>
    <row r="1387" spans="1:5" x14ac:dyDescent="0.2">
      <c r="A1387" s="98" t="str">
        <f t="shared" si="21"/>
        <v>和歌山県日高郡日高川町</v>
      </c>
      <c r="B1387" s="101" t="s">
        <v>1683</v>
      </c>
      <c r="C1387" s="102" t="s">
        <v>1664</v>
      </c>
      <c r="D1387" s="103" t="s">
        <v>1682</v>
      </c>
      <c r="E1387" s="102" t="s">
        <v>1681</v>
      </c>
    </row>
    <row r="1388" spans="1:5" x14ac:dyDescent="0.2">
      <c r="A1388" s="98" t="str">
        <f t="shared" si="21"/>
        <v>和歌山県西牟婁郡白浜町</v>
      </c>
      <c r="B1388" s="101" t="s">
        <v>1680</v>
      </c>
      <c r="C1388" s="102" t="s">
        <v>1664</v>
      </c>
      <c r="D1388" s="103" t="s">
        <v>1675</v>
      </c>
      <c r="E1388" s="102" t="s">
        <v>1679</v>
      </c>
    </row>
    <row r="1389" spans="1:5" x14ac:dyDescent="0.2">
      <c r="A1389" s="98" t="str">
        <f t="shared" si="21"/>
        <v>和歌山県西牟婁郡上富田町</v>
      </c>
      <c r="B1389" s="101" t="s">
        <v>1678</v>
      </c>
      <c r="C1389" s="102" t="s">
        <v>1664</v>
      </c>
      <c r="D1389" s="103" t="s">
        <v>1675</v>
      </c>
      <c r="E1389" s="102" t="s">
        <v>1677</v>
      </c>
    </row>
    <row r="1390" spans="1:5" x14ac:dyDescent="0.2">
      <c r="A1390" s="98" t="str">
        <f t="shared" si="21"/>
        <v>和歌山県西牟婁郡すさみ町</v>
      </c>
      <c r="B1390" s="101" t="s">
        <v>1676</v>
      </c>
      <c r="C1390" s="102" t="s">
        <v>1664</v>
      </c>
      <c r="D1390" s="103" t="s">
        <v>1675</v>
      </c>
      <c r="E1390" s="102" t="s">
        <v>1674</v>
      </c>
    </row>
    <row r="1391" spans="1:5" x14ac:dyDescent="0.2">
      <c r="A1391" s="98" t="str">
        <f t="shared" si="21"/>
        <v>和歌山県東牟婁郡那智勝浦町</v>
      </c>
      <c r="B1391" s="101" t="s">
        <v>1673</v>
      </c>
      <c r="C1391" s="102" t="s">
        <v>1664</v>
      </c>
      <c r="D1391" s="103" t="s">
        <v>1663</v>
      </c>
      <c r="E1391" s="102" t="s">
        <v>1672</v>
      </c>
    </row>
    <row r="1392" spans="1:5" x14ac:dyDescent="0.2">
      <c r="A1392" s="98" t="str">
        <f t="shared" si="21"/>
        <v>和歌山県東牟婁郡太地町</v>
      </c>
      <c r="B1392" s="101" t="s">
        <v>1671</v>
      </c>
      <c r="C1392" s="102" t="s">
        <v>1664</v>
      </c>
      <c r="D1392" s="103" t="s">
        <v>1663</v>
      </c>
      <c r="E1392" s="102" t="s">
        <v>1670</v>
      </c>
    </row>
    <row r="1393" spans="1:5" x14ac:dyDescent="0.2">
      <c r="A1393" s="98" t="str">
        <f t="shared" si="21"/>
        <v>和歌山県東牟婁郡古座川町</v>
      </c>
      <c r="B1393" s="101" t="s">
        <v>1669</v>
      </c>
      <c r="C1393" s="102" t="s">
        <v>1664</v>
      </c>
      <c r="D1393" s="103" t="s">
        <v>1663</v>
      </c>
      <c r="E1393" s="102" t="s">
        <v>1668</v>
      </c>
    </row>
    <row r="1394" spans="1:5" x14ac:dyDescent="0.2">
      <c r="A1394" s="98" t="str">
        <f t="shared" si="21"/>
        <v>和歌山県東牟婁郡北山村</v>
      </c>
      <c r="B1394" s="101" t="s">
        <v>1667</v>
      </c>
      <c r="C1394" s="102" t="s">
        <v>1664</v>
      </c>
      <c r="D1394" s="103" t="s">
        <v>1663</v>
      </c>
      <c r="E1394" s="102" t="s">
        <v>1666</v>
      </c>
    </row>
    <row r="1395" spans="1:5" x14ac:dyDescent="0.2">
      <c r="A1395" s="98" t="str">
        <f t="shared" si="21"/>
        <v>和歌山県東牟婁郡串本町</v>
      </c>
      <c r="B1395" s="101" t="s">
        <v>1665</v>
      </c>
      <c r="C1395" s="102" t="s">
        <v>1664</v>
      </c>
      <c r="D1395" s="103" t="s">
        <v>1663</v>
      </c>
      <c r="E1395" s="102" t="s">
        <v>1662</v>
      </c>
    </row>
    <row r="1396" spans="1:5" x14ac:dyDescent="0.2">
      <c r="A1396" s="98" t="str">
        <f t="shared" si="21"/>
        <v>鳥取県鳥取市</v>
      </c>
      <c r="B1396" s="101" t="s">
        <v>1661</v>
      </c>
      <c r="C1396" s="102" t="s">
        <v>1620</v>
      </c>
      <c r="D1396" s="103" t="s">
        <v>1660</v>
      </c>
      <c r="E1396" s="102"/>
    </row>
    <row r="1397" spans="1:5" x14ac:dyDescent="0.2">
      <c r="A1397" s="98" t="str">
        <f t="shared" si="21"/>
        <v>鳥取県米子市</v>
      </c>
      <c r="B1397" s="101" t="s">
        <v>1659</v>
      </c>
      <c r="C1397" s="102" t="s">
        <v>1620</v>
      </c>
      <c r="D1397" s="103" t="s">
        <v>1658</v>
      </c>
      <c r="E1397" s="102"/>
    </row>
    <row r="1398" spans="1:5" x14ac:dyDescent="0.2">
      <c r="A1398" s="98" t="str">
        <f t="shared" si="21"/>
        <v>鳥取県倉吉市</v>
      </c>
      <c r="B1398" s="101" t="s">
        <v>1657</v>
      </c>
      <c r="C1398" s="102" t="s">
        <v>1620</v>
      </c>
      <c r="D1398" s="103" t="s">
        <v>1656</v>
      </c>
      <c r="E1398" s="102"/>
    </row>
    <row r="1399" spans="1:5" x14ac:dyDescent="0.2">
      <c r="A1399" s="98" t="str">
        <f t="shared" si="21"/>
        <v>鳥取県境港市</v>
      </c>
      <c r="B1399" s="101" t="s">
        <v>1655</v>
      </c>
      <c r="C1399" s="102" t="s">
        <v>1620</v>
      </c>
      <c r="D1399" s="103" t="s">
        <v>1654</v>
      </c>
      <c r="E1399" s="102"/>
    </row>
    <row r="1400" spans="1:5" x14ac:dyDescent="0.2">
      <c r="A1400" s="98" t="str">
        <f t="shared" si="21"/>
        <v>鳥取県岩美郡岩美町</v>
      </c>
      <c r="B1400" s="101" t="s">
        <v>1653</v>
      </c>
      <c r="C1400" s="102" t="s">
        <v>1620</v>
      </c>
      <c r="D1400" s="103" t="s">
        <v>1652</v>
      </c>
      <c r="E1400" s="102" t="s">
        <v>1651</v>
      </c>
    </row>
    <row r="1401" spans="1:5" x14ac:dyDescent="0.2">
      <c r="A1401" s="98" t="str">
        <f t="shared" si="21"/>
        <v>鳥取県八頭郡若桜町</v>
      </c>
      <c r="B1401" s="101" t="s">
        <v>1650</v>
      </c>
      <c r="C1401" s="102" t="s">
        <v>1620</v>
      </c>
      <c r="D1401" s="103" t="s">
        <v>1645</v>
      </c>
      <c r="E1401" s="102" t="s">
        <v>1649</v>
      </c>
    </row>
    <row r="1402" spans="1:5" x14ac:dyDescent="0.2">
      <c r="A1402" s="98" t="str">
        <f t="shared" si="21"/>
        <v>鳥取県八頭郡智頭町</v>
      </c>
      <c r="B1402" s="101" t="s">
        <v>1648</v>
      </c>
      <c r="C1402" s="102" t="s">
        <v>1620</v>
      </c>
      <c r="D1402" s="103" t="s">
        <v>1645</v>
      </c>
      <c r="E1402" s="102" t="s">
        <v>1647</v>
      </c>
    </row>
    <row r="1403" spans="1:5" x14ac:dyDescent="0.2">
      <c r="A1403" s="98" t="str">
        <f t="shared" si="21"/>
        <v>鳥取県八頭郡八頭町</v>
      </c>
      <c r="B1403" s="101" t="s">
        <v>1646</v>
      </c>
      <c r="C1403" s="102" t="s">
        <v>1620</v>
      </c>
      <c r="D1403" s="103" t="s">
        <v>1645</v>
      </c>
      <c r="E1403" s="102" t="s">
        <v>1644</v>
      </c>
    </row>
    <row r="1404" spans="1:5" x14ac:dyDescent="0.2">
      <c r="A1404" s="98" t="str">
        <f t="shared" si="21"/>
        <v>鳥取県東伯郡三朝町</v>
      </c>
      <c r="B1404" s="101" t="s">
        <v>1643</v>
      </c>
      <c r="C1404" s="102" t="s">
        <v>1620</v>
      </c>
      <c r="D1404" s="103" t="s">
        <v>1636</v>
      </c>
      <c r="E1404" s="102" t="s">
        <v>1642</v>
      </c>
    </row>
    <row r="1405" spans="1:5" x14ac:dyDescent="0.2">
      <c r="A1405" s="98" t="str">
        <f t="shared" si="21"/>
        <v>鳥取県東伯郡湯梨浜町</v>
      </c>
      <c r="B1405" s="101" t="s">
        <v>1641</v>
      </c>
      <c r="C1405" s="102" t="s">
        <v>1620</v>
      </c>
      <c r="D1405" s="103" t="s">
        <v>1636</v>
      </c>
      <c r="E1405" s="102" t="s">
        <v>1640</v>
      </c>
    </row>
    <row r="1406" spans="1:5" x14ac:dyDescent="0.2">
      <c r="A1406" s="98" t="str">
        <f t="shared" si="21"/>
        <v>鳥取県東伯郡琴浦町</v>
      </c>
      <c r="B1406" s="101" t="s">
        <v>1639</v>
      </c>
      <c r="C1406" s="102" t="s">
        <v>1620</v>
      </c>
      <c r="D1406" s="103" t="s">
        <v>1636</v>
      </c>
      <c r="E1406" s="102" t="s">
        <v>1638</v>
      </c>
    </row>
    <row r="1407" spans="1:5" x14ac:dyDescent="0.2">
      <c r="A1407" s="98" t="str">
        <f t="shared" si="21"/>
        <v>鳥取県東伯郡北栄町</v>
      </c>
      <c r="B1407" s="101" t="s">
        <v>1637</v>
      </c>
      <c r="C1407" s="102" t="s">
        <v>1620</v>
      </c>
      <c r="D1407" s="103" t="s">
        <v>1636</v>
      </c>
      <c r="E1407" s="102" t="s">
        <v>1635</v>
      </c>
    </row>
    <row r="1408" spans="1:5" x14ac:dyDescent="0.2">
      <c r="A1408" s="98" t="str">
        <f t="shared" si="21"/>
        <v>鳥取県西伯郡日吉津村</v>
      </c>
      <c r="B1408" s="101" t="s">
        <v>1634</v>
      </c>
      <c r="C1408" s="102" t="s">
        <v>1620</v>
      </c>
      <c r="D1408" s="103" t="s">
        <v>1627</v>
      </c>
      <c r="E1408" s="102" t="s">
        <v>1633</v>
      </c>
    </row>
    <row r="1409" spans="1:5" x14ac:dyDescent="0.2">
      <c r="A1409" s="98" t="str">
        <f t="shared" si="21"/>
        <v>鳥取県西伯郡大山町</v>
      </c>
      <c r="B1409" s="101" t="s">
        <v>1632</v>
      </c>
      <c r="C1409" s="102" t="s">
        <v>1620</v>
      </c>
      <c r="D1409" s="103" t="s">
        <v>1627</v>
      </c>
      <c r="E1409" s="102" t="s">
        <v>1631</v>
      </c>
    </row>
    <row r="1410" spans="1:5" x14ac:dyDescent="0.2">
      <c r="A1410" s="98" t="str">
        <f t="shared" ref="A1410:A1473" si="22">C1410&amp;D1410&amp;E1410</f>
        <v>鳥取県西伯郡南部町</v>
      </c>
      <c r="B1410" s="101" t="s">
        <v>1630</v>
      </c>
      <c r="C1410" s="102" t="s">
        <v>1620</v>
      </c>
      <c r="D1410" s="103" t="s">
        <v>1627</v>
      </c>
      <c r="E1410" s="102" t="s">
        <v>1629</v>
      </c>
    </row>
    <row r="1411" spans="1:5" x14ac:dyDescent="0.2">
      <c r="A1411" s="98" t="str">
        <f t="shared" si="22"/>
        <v>鳥取県西伯郡伯耆町</v>
      </c>
      <c r="B1411" s="101" t="s">
        <v>1628</v>
      </c>
      <c r="C1411" s="102" t="s">
        <v>1620</v>
      </c>
      <c r="D1411" s="103" t="s">
        <v>1627</v>
      </c>
      <c r="E1411" s="102" t="s">
        <v>1626</v>
      </c>
    </row>
    <row r="1412" spans="1:5" x14ac:dyDescent="0.2">
      <c r="A1412" s="98" t="str">
        <f t="shared" si="22"/>
        <v>鳥取県日野郡日南町</v>
      </c>
      <c r="B1412" s="101" t="s">
        <v>1625</v>
      </c>
      <c r="C1412" s="102" t="s">
        <v>1620</v>
      </c>
      <c r="D1412" s="103" t="s">
        <v>1619</v>
      </c>
      <c r="E1412" s="102" t="s">
        <v>1624</v>
      </c>
    </row>
    <row r="1413" spans="1:5" x14ac:dyDescent="0.2">
      <c r="A1413" s="98" t="str">
        <f t="shared" si="22"/>
        <v>鳥取県日野郡日野町</v>
      </c>
      <c r="B1413" s="101" t="s">
        <v>1623</v>
      </c>
      <c r="C1413" s="102" t="s">
        <v>1620</v>
      </c>
      <c r="D1413" s="103" t="s">
        <v>1619</v>
      </c>
      <c r="E1413" s="102" t="s">
        <v>1622</v>
      </c>
    </row>
    <row r="1414" spans="1:5" x14ac:dyDescent="0.2">
      <c r="A1414" s="98" t="str">
        <f t="shared" si="22"/>
        <v>鳥取県日野郡江府町</v>
      </c>
      <c r="B1414" s="101" t="s">
        <v>1621</v>
      </c>
      <c r="C1414" s="102" t="s">
        <v>1620</v>
      </c>
      <c r="D1414" s="103" t="s">
        <v>1619</v>
      </c>
      <c r="E1414" s="102" t="s">
        <v>1618</v>
      </c>
    </row>
    <row r="1415" spans="1:5" x14ac:dyDescent="0.2">
      <c r="A1415" s="98" t="str">
        <f t="shared" si="22"/>
        <v>島根県松江市</v>
      </c>
      <c r="B1415" s="101" t="s">
        <v>1617</v>
      </c>
      <c r="C1415" s="102" t="s">
        <v>1577</v>
      </c>
      <c r="D1415" s="103" t="s">
        <v>1616</v>
      </c>
      <c r="E1415" s="102"/>
    </row>
    <row r="1416" spans="1:5" x14ac:dyDescent="0.2">
      <c r="A1416" s="98" t="str">
        <f t="shared" si="22"/>
        <v>島根県浜田市</v>
      </c>
      <c r="B1416" s="101" t="s">
        <v>1615</v>
      </c>
      <c r="C1416" s="102" t="s">
        <v>1577</v>
      </c>
      <c r="D1416" s="103" t="s">
        <v>1614</v>
      </c>
      <c r="E1416" s="102"/>
    </row>
    <row r="1417" spans="1:5" x14ac:dyDescent="0.2">
      <c r="A1417" s="98" t="str">
        <f t="shared" si="22"/>
        <v>島根県出雲市</v>
      </c>
      <c r="B1417" s="101" t="s">
        <v>1613</v>
      </c>
      <c r="C1417" s="102" t="s">
        <v>1577</v>
      </c>
      <c r="D1417" s="103" t="s">
        <v>1612</v>
      </c>
      <c r="E1417" s="102"/>
    </row>
    <row r="1418" spans="1:5" x14ac:dyDescent="0.2">
      <c r="A1418" s="98" t="str">
        <f t="shared" si="22"/>
        <v>島根県益田市</v>
      </c>
      <c r="B1418" s="101" t="s">
        <v>1611</v>
      </c>
      <c r="C1418" s="102" t="s">
        <v>1577</v>
      </c>
      <c r="D1418" s="103" t="s">
        <v>1610</v>
      </c>
      <c r="E1418" s="102"/>
    </row>
    <row r="1419" spans="1:5" x14ac:dyDescent="0.2">
      <c r="A1419" s="98" t="str">
        <f t="shared" si="22"/>
        <v>島根県大田市</v>
      </c>
      <c r="B1419" s="101" t="s">
        <v>1609</v>
      </c>
      <c r="C1419" s="102" t="s">
        <v>1577</v>
      </c>
      <c r="D1419" s="103" t="s">
        <v>1608</v>
      </c>
      <c r="E1419" s="102"/>
    </row>
    <row r="1420" spans="1:5" x14ac:dyDescent="0.2">
      <c r="A1420" s="98" t="str">
        <f t="shared" si="22"/>
        <v>島根県安来市</v>
      </c>
      <c r="B1420" s="101" t="s">
        <v>1607</v>
      </c>
      <c r="C1420" s="102" t="s">
        <v>1577</v>
      </c>
      <c r="D1420" s="103" t="s">
        <v>1606</v>
      </c>
      <c r="E1420" s="102"/>
    </row>
    <row r="1421" spans="1:5" x14ac:dyDescent="0.2">
      <c r="A1421" s="98" t="str">
        <f t="shared" si="22"/>
        <v>島根県江津市</v>
      </c>
      <c r="B1421" s="101" t="s">
        <v>1605</v>
      </c>
      <c r="C1421" s="102" t="s">
        <v>1577</v>
      </c>
      <c r="D1421" s="103" t="s">
        <v>1604</v>
      </c>
      <c r="E1421" s="102"/>
    </row>
    <row r="1422" spans="1:5" x14ac:dyDescent="0.2">
      <c r="A1422" s="98" t="str">
        <f t="shared" si="22"/>
        <v>島根県雲南市</v>
      </c>
      <c r="B1422" s="101" t="s">
        <v>1603</v>
      </c>
      <c r="C1422" s="102" t="s">
        <v>1577</v>
      </c>
      <c r="D1422" s="103" t="s">
        <v>1602</v>
      </c>
      <c r="E1422" s="102"/>
    </row>
    <row r="1423" spans="1:5" x14ac:dyDescent="0.2">
      <c r="A1423" s="98" t="str">
        <f t="shared" si="22"/>
        <v>島根県仁多郡奥出雲町</v>
      </c>
      <c r="B1423" s="101" t="s">
        <v>1601</v>
      </c>
      <c r="C1423" s="102" t="s">
        <v>1577</v>
      </c>
      <c r="D1423" s="103" t="s">
        <v>1600</v>
      </c>
      <c r="E1423" s="102" t="s">
        <v>1599</v>
      </c>
    </row>
    <row r="1424" spans="1:5" x14ac:dyDescent="0.2">
      <c r="A1424" s="98" t="str">
        <f t="shared" si="22"/>
        <v>島根県飯石郡飯南町</v>
      </c>
      <c r="B1424" s="101" t="s">
        <v>1598</v>
      </c>
      <c r="C1424" s="102" t="s">
        <v>1577</v>
      </c>
      <c r="D1424" s="103" t="s">
        <v>1597</v>
      </c>
      <c r="E1424" s="102" t="s">
        <v>1596</v>
      </c>
    </row>
    <row r="1425" spans="1:5" x14ac:dyDescent="0.2">
      <c r="A1425" s="98" t="str">
        <f t="shared" si="22"/>
        <v>島根県邑智郡川本町</v>
      </c>
      <c r="B1425" s="101" t="s">
        <v>1595</v>
      </c>
      <c r="C1425" s="102" t="s">
        <v>1577</v>
      </c>
      <c r="D1425" s="103" t="s">
        <v>1591</v>
      </c>
      <c r="E1425" s="102" t="s">
        <v>1594</v>
      </c>
    </row>
    <row r="1426" spans="1:5" x14ac:dyDescent="0.2">
      <c r="A1426" s="98" t="str">
        <f t="shared" si="22"/>
        <v>島根県邑智郡美郷町</v>
      </c>
      <c r="B1426" s="101" t="s">
        <v>1593</v>
      </c>
      <c r="C1426" s="102" t="s">
        <v>1577</v>
      </c>
      <c r="D1426" s="103" t="s">
        <v>1591</v>
      </c>
      <c r="E1426" s="102" t="s">
        <v>739</v>
      </c>
    </row>
    <row r="1427" spans="1:5" x14ac:dyDescent="0.2">
      <c r="A1427" s="98" t="str">
        <f t="shared" si="22"/>
        <v>島根県邑智郡邑南町</v>
      </c>
      <c r="B1427" s="101" t="s">
        <v>1592</v>
      </c>
      <c r="C1427" s="102" t="s">
        <v>1577</v>
      </c>
      <c r="D1427" s="103" t="s">
        <v>1591</v>
      </c>
      <c r="E1427" s="102" t="s">
        <v>1590</v>
      </c>
    </row>
    <row r="1428" spans="1:5" x14ac:dyDescent="0.2">
      <c r="A1428" s="98" t="str">
        <f t="shared" si="22"/>
        <v>島根県鹿足郡津和野町</v>
      </c>
      <c r="B1428" s="101" t="s">
        <v>1589</v>
      </c>
      <c r="C1428" s="102" t="s">
        <v>1577</v>
      </c>
      <c r="D1428" s="103" t="s">
        <v>1586</v>
      </c>
      <c r="E1428" s="102" t="s">
        <v>1588</v>
      </c>
    </row>
    <row r="1429" spans="1:5" x14ac:dyDescent="0.2">
      <c r="A1429" s="98" t="str">
        <f t="shared" si="22"/>
        <v>島根県鹿足郡吉賀町</v>
      </c>
      <c r="B1429" s="101" t="s">
        <v>1587</v>
      </c>
      <c r="C1429" s="102" t="s">
        <v>1577</v>
      </c>
      <c r="D1429" s="103" t="s">
        <v>1586</v>
      </c>
      <c r="E1429" s="102" t="s">
        <v>1585</v>
      </c>
    </row>
    <row r="1430" spans="1:5" x14ac:dyDescent="0.2">
      <c r="A1430" s="98" t="str">
        <f t="shared" si="22"/>
        <v>島根県隠岐郡海士町</v>
      </c>
      <c r="B1430" s="101" t="s">
        <v>1584</v>
      </c>
      <c r="C1430" s="102" t="s">
        <v>1577</v>
      </c>
      <c r="D1430" s="103" t="s">
        <v>1576</v>
      </c>
      <c r="E1430" s="102" t="s">
        <v>1583</v>
      </c>
    </row>
    <row r="1431" spans="1:5" x14ac:dyDescent="0.2">
      <c r="A1431" s="98" t="str">
        <f t="shared" si="22"/>
        <v>島根県隠岐郡西ノ島町</v>
      </c>
      <c r="B1431" s="101" t="s">
        <v>1582</v>
      </c>
      <c r="C1431" s="102" t="s">
        <v>1577</v>
      </c>
      <c r="D1431" s="103" t="s">
        <v>1576</v>
      </c>
      <c r="E1431" s="102" t="s">
        <v>1581</v>
      </c>
    </row>
    <row r="1432" spans="1:5" x14ac:dyDescent="0.2">
      <c r="A1432" s="98" t="str">
        <f t="shared" si="22"/>
        <v>島根県隠岐郡知夫村</v>
      </c>
      <c r="B1432" s="101" t="s">
        <v>1580</v>
      </c>
      <c r="C1432" s="102" t="s">
        <v>1577</v>
      </c>
      <c r="D1432" s="103" t="s">
        <v>1576</v>
      </c>
      <c r="E1432" s="102" t="s">
        <v>1579</v>
      </c>
    </row>
    <row r="1433" spans="1:5" x14ac:dyDescent="0.2">
      <c r="A1433" s="98" t="str">
        <f t="shared" si="22"/>
        <v>島根県隠岐郡隠岐の島町</v>
      </c>
      <c r="B1433" s="101" t="s">
        <v>1578</v>
      </c>
      <c r="C1433" s="102" t="s">
        <v>1577</v>
      </c>
      <c r="D1433" s="103" t="s">
        <v>1576</v>
      </c>
      <c r="E1433" s="102" t="s">
        <v>1575</v>
      </c>
    </row>
    <row r="1434" spans="1:5" s="109" customFormat="1" x14ac:dyDescent="0.2">
      <c r="A1434" s="98" t="str">
        <f t="shared" si="22"/>
        <v>岡山県岡山市北区</v>
      </c>
      <c r="B1434" s="104" t="s">
        <v>1574</v>
      </c>
      <c r="C1434" s="105" t="s">
        <v>1509</v>
      </c>
      <c r="D1434" s="107" t="s">
        <v>1570</v>
      </c>
      <c r="E1434" s="108" t="s">
        <v>928</v>
      </c>
    </row>
    <row r="1435" spans="1:5" s="109" customFormat="1" x14ac:dyDescent="0.2">
      <c r="A1435" s="98" t="str">
        <f t="shared" si="22"/>
        <v>岡山県岡山市中区</v>
      </c>
      <c r="B1435" s="104" t="s">
        <v>1573</v>
      </c>
      <c r="C1435" s="105" t="s">
        <v>1509</v>
      </c>
      <c r="D1435" s="107" t="s">
        <v>1570</v>
      </c>
      <c r="E1435" s="108" t="s">
        <v>1505</v>
      </c>
    </row>
    <row r="1436" spans="1:5" s="109" customFormat="1" x14ac:dyDescent="0.2">
      <c r="A1436" s="98" t="str">
        <f t="shared" si="22"/>
        <v>岡山県岡山市東区</v>
      </c>
      <c r="B1436" s="104" t="s">
        <v>1572</v>
      </c>
      <c r="C1436" s="105" t="s">
        <v>1509</v>
      </c>
      <c r="D1436" s="107" t="s">
        <v>1570</v>
      </c>
      <c r="E1436" s="108" t="s">
        <v>932</v>
      </c>
    </row>
    <row r="1437" spans="1:5" s="109" customFormat="1" x14ac:dyDescent="0.2">
      <c r="A1437" s="98" t="str">
        <f t="shared" si="22"/>
        <v>岡山県岡山市南区</v>
      </c>
      <c r="B1437" s="104" t="s">
        <v>1571</v>
      </c>
      <c r="C1437" s="105" t="s">
        <v>1509</v>
      </c>
      <c r="D1437" s="107" t="s">
        <v>1570</v>
      </c>
      <c r="E1437" s="108" t="s">
        <v>930</v>
      </c>
    </row>
    <row r="1438" spans="1:5" x14ac:dyDescent="0.2">
      <c r="A1438" s="98" t="str">
        <f t="shared" si="22"/>
        <v>岡山県倉敷市</v>
      </c>
      <c r="B1438" s="101" t="s">
        <v>1569</v>
      </c>
      <c r="C1438" s="102" t="s">
        <v>1509</v>
      </c>
      <c r="D1438" s="103" t="s">
        <v>1568</v>
      </c>
      <c r="E1438" s="102"/>
    </row>
    <row r="1439" spans="1:5" x14ac:dyDescent="0.2">
      <c r="A1439" s="98" t="str">
        <f t="shared" si="22"/>
        <v>岡山県津山市</v>
      </c>
      <c r="B1439" s="101" t="s">
        <v>1567</v>
      </c>
      <c r="C1439" s="102" t="s">
        <v>1509</v>
      </c>
      <c r="D1439" s="103" t="s">
        <v>1566</v>
      </c>
      <c r="E1439" s="102"/>
    </row>
    <row r="1440" spans="1:5" x14ac:dyDescent="0.2">
      <c r="A1440" s="98" t="str">
        <f t="shared" si="22"/>
        <v>岡山県玉野市</v>
      </c>
      <c r="B1440" s="101" t="s">
        <v>1565</v>
      </c>
      <c r="C1440" s="102" t="s">
        <v>1509</v>
      </c>
      <c r="D1440" s="103" t="s">
        <v>1564</v>
      </c>
      <c r="E1440" s="102"/>
    </row>
    <row r="1441" spans="1:5" x14ac:dyDescent="0.2">
      <c r="A1441" s="98" t="str">
        <f t="shared" si="22"/>
        <v>岡山県笠岡市</v>
      </c>
      <c r="B1441" s="101" t="s">
        <v>1563</v>
      </c>
      <c r="C1441" s="102" t="s">
        <v>1509</v>
      </c>
      <c r="D1441" s="103" t="s">
        <v>1562</v>
      </c>
      <c r="E1441" s="102"/>
    </row>
    <row r="1442" spans="1:5" x14ac:dyDescent="0.2">
      <c r="A1442" s="98" t="str">
        <f t="shared" si="22"/>
        <v>岡山県井原市</v>
      </c>
      <c r="B1442" s="101" t="s">
        <v>1561</v>
      </c>
      <c r="C1442" s="102" t="s">
        <v>1509</v>
      </c>
      <c r="D1442" s="103" t="s">
        <v>1560</v>
      </c>
      <c r="E1442" s="102"/>
    </row>
    <row r="1443" spans="1:5" x14ac:dyDescent="0.2">
      <c r="A1443" s="98" t="str">
        <f t="shared" si="22"/>
        <v>岡山県総社市</v>
      </c>
      <c r="B1443" s="101" t="s">
        <v>1559</v>
      </c>
      <c r="C1443" s="102" t="s">
        <v>1509</v>
      </c>
      <c r="D1443" s="103" t="s">
        <v>1558</v>
      </c>
      <c r="E1443" s="102"/>
    </row>
    <row r="1444" spans="1:5" x14ac:dyDescent="0.2">
      <c r="A1444" s="98" t="str">
        <f t="shared" si="22"/>
        <v>岡山県高梁市</v>
      </c>
      <c r="B1444" s="101" t="s">
        <v>1557</v>
      </c>
      <c r="C1444" s="102" t="s">
        <v>1509</v>
      </c>
      <c r="D1444" s="103" t="s">
        <v>1556</v>
      </c>
      <c r="E1444" s="102"/>
    </row>
    <row r="1445" spans="1:5" x14ac:dyDescent="0.2">
      <c r="A1445" s="98" t="str">
        <f t="shared" si="22"/>
        <v>岡山県新見市</v>
      </c>
      <c r="B1445" s="101" t="s">
        <v>1555</v>
      </c>
      <c r="C1445" s="102" t="s">
        <v>1509</v>
      </c>
      <c r="D1445" s="103" t="s">
        <v>1554</v>
      </c>
      <c r="E1445" s="102"/>
    </row>
    <row r="1446" spans="1:5" x14ac:dyDescent="0.2">
      <c r="A1446" s="98" t="str">
        <f t="shared" si="22"/>
        <v>岡山県備前市</v>
      </c>
      <c r="B1446" s="101" t="s">
        <v>1553</v>
      </c>
      <c r="C1446" s="102" t="s">
        <v>1509</v>
      </c>
      <c r="D1446" s="103" t="s">
        <v>1552</v>
      </c>
      <c r="E1446" s="102"/>
    </row>
    <row r="1447" spans="1:5" x14ac:dyDescent="0.2">
      <c r="A1447" s="98" t="str">
        <f t="shared" si="22"/>
        <v>岡山県瀬戸内市</v>
      </c>
      <c r="B1447" s="101" t="s">
        <v>1551</v>
      </c>
      <c r="C1447" s="102" t="s">
        <v>1509</v>
      </c>
      <c r="D1447" s="103" t="s">
        <v>1550</v>
      </c>
      <c r="E1447" s="102"/>
    </row>
    <row r="1448" spans="1:5" x14ac:dyDescent="0.2">
      <c r="A1448" s="98" t="str">
        <f t="shared" si="22"/>
        <v>岡山県赤磐市</v>
      </c>
      <c r="B1448" s="101" t="s">
        <v>1549</v>
      </c>
      <c r="C1448" s="102" t="s">
        <v>1509</v>
      </c>
      <c r="D1448" s="103" t="s">
        <v>1548</v>
      </c>
      <c r="E1448" s="102"/>
    </row>
    <row r="1449" spans="1:5" x14ac:dyDescent="0.2">
      <c r="A1449" s="98" t="str">
        <f t="shared" si="22"/>
        <v>岡山県真庭市</v>
      </c>
      <c r="B1449" s="101" t="s">
        <v>1547</v>
      </c>
      <c r="C1449" s="102" t="s">
        <v>1509</v>
      </c>
      <c r="D1449" s="103" t="s">
        <v>1546</v>
      </c>
      <c r="E1449" s="102"/>
    </row>
    <row r="1450" spans="1:5" x14ac:dyDescent="0.2">
      <c r="A1450" s="98" t="str">
        <f t="shared" si="22"/>
        <v>岡山県美作市</v>
      </c>
      <c r="B1450" s="101" t="s">
        <v>1545</v>
      </c>
      <c r="C1450" s="102" t="s">
        <v>1509</v>
      </c>
      <c r="D1450" s="103" t="s">
        <v>1544</v>
      </c>
      <c r="E1450" s="102"/>
    </row>
    <row r="1451" spans="1:5" x14ac:dyDescent="0.2">
      <c r="A1451" s="98" t="str">
        <f t="shared" si="22"/>
        <v>岡山県浅口市</v>
      </c>
      <c r="B1451" s="101" t="s">
        <v>1543</v>
      </c>
      <c r="C1451" s="102" t="s">
        <v>1509</v>
      </c>
      <c r="D1451" s="103" t="s">
        <v>1542</v>
      </c>
      <c r="E1451" s="102"/>
    </row>
    <row r="1452" spans="1:5" x14ac:dyDescent="0.2">
      <c r="A1452" s="98" t="str">
        <f t="shared" si="22"/>
        <v>岡山県和気郡和気町</v>
      </c>
      <c r="B1452" s="101" t="s">
        <v>1541</v>
      </c>
      <c r="C1452" s="102" t="s">
        <v>1509</v>
      </c>
      <c r="D1452" s="103" t="s">
        <v>1540</v>
      </c>
      <c r="E1452" s="102" t="s">
        <v>1539</v>
      </c>
    </row>
    <row r="1453" spans="1:5" x14ac:dyDescent="0.2">
      <c r="A1453" s="98" t="str">
        <f t="shared" si="22"/>
        <v>岡山県都窪郡早島町</v>
      </c>
      <c r="B1453" s="101" t="s">
        <v>1538</v>
      </c>
      <c r="C1453" s="102" t="s">
        <v>1509</v>
      </c>
      <c r="D1453" s="103" t="s">
        <v>1537</v>
      </c>
      <c r="E1453" s="102" t="s">
        <v>1536</v>
      </c>
    </row>
    <row r="1454" spans="1:5" x14ac:dyDescent="0.2">
      <c r="A1454" s="98" t="str">
        <f t="shared" si="22"/>
        <v>岡山県浅口郡里庄町</v>
      </c>
      <c r="B1454" s="101" t="s">
        <v>1535</v>
      </c>
      <c r="C1454" s="102" t="s">
        <v>1509</v>
      </c>
      <c r="D1454" s="103" t="s">
        <v>1534</v>
      </c>
      <c r="E1454" s="102" t="s">
        <v>1533</v>
      </c>
    </row>
    <row r="1455" spans="1:5" x14ac:dyDescent="0.2">
      <c r="A1455" s="98" t="str">
        <f t="shared" si="22"/>
        <v>岡山県小田郡矢掛町</v>
      </c>
      <c r="B1455" s="101" t="s">
        <v>1532</v>
      </c>
      <c r="C1455" s="102" t="s">
        <v>1509</v>
      </c>
      <c r="D1455" s="103" t="s">
        <v>1531</v>
      </c>
      <c r="E1455" s="102" t="s">
        <v>1530</v>
      </c>
    </row>
    <row r="1456" spans="1:5" x14ac:dyDescent="0.2">
      <c r="A1456" s="98" t="str">
        <f t="shared" si="22"/>
        <v>岡山県真庭郡新庄村</v>
      </c>
      <c r="B1456" s="101" t="s">
        <v>1529</v>
      </c>
      <c r="C1456" s="102" t="s">
        <v>1509</v>
      </c>
      <c r="D1456" s="103" t="s">
        <v>1528</v>
      </c>
      <c r="E1456" s="102" t="s">
        <v>1527</v>
      </c>
    </row>
    <row r="1457" spans="1:5" x14ac:dyDescent="0.2">
      <c r="A1457" s="98" t="str">
        <f t="shared" si="22"/>
        <v>岡山県苫田郡鏡野町</v>
      </c>
      <c r="B1457" s="101" t="s">
        <v>1526</v>
      </c>
      <c r="C1457" s="102" t="s">
        <v>1509</v>
      </c>
      <c r="D1457" s="103" t="s">
        <v>1525</v>
      </c>
      <c r="E1457" s="102" t="s">
        <v>1524</v>
      </c>
    </row>
    <row r="1458" spans="1:5" x14ac:dyDescent="0.2">
      <c r="A1458" s="98" t="str">
        <f t="shared" si="22"/>
        <v>岡山県勝田郡勝央町</v>
      </c>
      <c r="B1458" s="101" t="s">
        <v>1523</v>
      </c>
      <c r="C1458" s="102" t="s">
        <v>1509</v>
      </c>
      <c r="D1458" s="103" t="s">
        <v>1520</v>
      </c>
      <c r="E1458" s="102" t="s">
        <v>1522</v>
      </c>
    </row>
    <row r="1459" spans="1:5" x14ac:dyDescent="0.2">
      <c r="A1459" s="98" t="str">
        <f t="shared" si="22"/>
        <v>岡山県勝田郡奈義町</v>
      </c>
      <c r="B1459" s="101" t="s">
        <v>1521</v>
      </c>
      <c r="C1459" s="102" t="s">
        <v>1509</v>
      </c>
      <c r="D1459" s="103" t="s">
        <v>1520</v>
      </c>
      <c r="E1459" s="102" t="s">
        <v>1519</v>
      </c>
    </row>
    <row r="1460" spans="1:5" x14ac:dyDescent="0.2">
      <c r="A1460" s="98" t="str">
        <f t="shared" si="22"/>
        <v>岡山県英田郡西粟倉村</v>
      </c>
      <c r="B1460" s="101" t="s">
        <v>1518</v>
      </c>
      <c r="C1460" s="102" t="s">
        <v>1509</v>
      </c>
      <c r="D1460" s="103" t="s">
        <v>1517</v>
      </c>
      <c r="E1460" s="102" t="s">
        <v>1516</v>
      </c>
    </row>
    <row r="1461" spans="1:5" x14ac:dyDescent="0.2">
      <c r="A1461" s="98" t="str">
        <f t="shared" si="22"/>
        <v>岡山県久米郡久米南町</v>
      </c>
      <c r="B1461" s="101" t="s">
        <v>1515</v>
      </c>
      <c r="C1461" s="102" t="s">
        <v>1509</v>
      </c>
      <c r="D1461" s="103" t="s">
        <v>1512</v>
      </c>
      <c r="E1461" s="102" t="s">
        <v>1514</v>
      </c>
    </row>
    <row r="1462" spans="1:5" x14ac:dyDescent="0.2">
      <c r="A1462" s="98" t="str">
        <f t="shared" si="22"/>
        <v>岡山県久米郡美咲町</v>
      </c>
      <c r="B1462" s="101" t="s">
        <v>1513</v>
      </c>
      <c r="C1462" s="102" t="s">
        <v>1509</v>
      </c>
      <c r="D1462" s="103" t="s">
        <v>1512</v>
      </c>
      <c r="E1462" s="102" t="s">
        <v>1511</v>
      </c>
    </row>
    <row r="1463" spans="1:5" x14ac:dyDescent="0.2">
      <c r="A1463" s="98" t="str">
        <f t="shared" si="22"/>
        <v>岡山県加賀郡吉備中央町</v>
      </c>
      <c r="B1463" s="101" t="s">
        <v>1510</v>
      </c>
      <c r="C1463" s="102" t="s">
        <v>1509</v>
      </c>
      <c r="D1463" s="103" t="s">
        <v>1508</v>
      </c>
      <c r="E1463" s="102" t="s">
        <v>1507</v>
      </c>
    </row>
    <row r="1464" spans="1:5" s="109" customFormat="1" x14ac:dyDescent="0.2">
      <c r="A1464" s="98" t="str">
        <f t="shared" si="22"/>
        <v>広島県広島市中区</v>
      </c>
      <c r="B1464" s="104" t="s">
        <v>1506</v>
      </c>
      <c r="C1464" s="105" t="s">
        <v>1446</v>
      </c>
      <c r="D1464" s="107" t="s">
        <v>1494</v>
      </c>
      <c r="E1464" s="108" t="s">
        <v>1505</v>
      </c>
    </row>
    <row r="1465" spans="1:5" s="109" customFormat="1" x14ac:dyDescent="0.2">
      <c r="A1465" s="98" t="str">
        <f t="shared" si="22"/>
        <v>広島県広島市東区</v>
      </c>
      <c r="B1465" s="104" t="s">
        <v>1504</v>
      </c>
      <c r="C1465" s="105" t="s">
        <v>1446</v>
      </c>
      <c r="D1465" s="107" t="s">
        <v>1494</v>
      </c>
      <c r="E1465" s="108" t="s">
        <v>932</v>
      </c>
    </row>
    <row r="1466" spans="1:5" s="109" customFormat="1" x14ac:dyDescent="0.2">
      <c r="A1466" s="98" t="str">
        <f t="shared" si="22"/>
        <v>広島県広島市南区</v>
      </c>
      <c r="B1466" s="104" t="s">
        <v>1503</v>
      </c>
      <c r="C1466" s="105" t="s">
        <v>1446</v>
      </c>
      <c r="D1466" s="107" t="s">
        <v>1494</v>
      </c>
      <c r="E1466" s="108" t="s">
        <v>930</v>
      </c>
    </row>
    <row r="1467" spans="1:5" s="109" customFormat="1" x14ac:dyDescent="0.2">
      <c r="A1467" s="98" t="str">
        <f t="shared" si="22"/>
        <v>広島県広島市西区</v>
      </c>
      <c r="B1467" s="104" t="s">
        <v>1502</v>
      </c>
      <c r="C1467" s="105" t="s">
        <v>1446</v>
      </c>
      <c r="D1467" s="107" t="s">
        <v>1494</v>
      </c>
      <c r="E1467" s="108" t="s">
        <v>931</v>
      </c>
    </row>
    <row r="1468" spans="1:5" s="109" customFormat="1" x14ac:dyDescent="0.2">
      <c r="A1468" s="98" t="str">
        <f t="shared" si="22"/>
        <v>広島県広島市安佐南区</v>
      </c>
      <c r="B1468" s="104" t="s">
        <v>1501</v>
      </c>
      <c r="C1468" s="105" t="s">
        <v>1446</v>
      </c>
      <c r="D1468" s="107" t="s">
        <v>1494</v>
      </c>
      <c r="E1468" s="108" t="s">
        <v>1500</v>
      </c>
    </row>
    <row r="1469" spans="1:5" s="109" customFormat="1" x14ac:dyDescent="0.2">
      <c r="A1469" s="98" t="str">
        <f t="shared" si="22"/>
        <v>広島県広島市安佐北区</v>
      </c>
      <c r="B1469" s="104" t="s">
        <v>1499</v>
      </c>
      <c r="C1469" s="105" t="s">
        <v>1446</v>
      </c>
      <c r="D1469" s="107" t="s">
        <v>1494</v>
      </c>
      <c r="E1469" s="108" t="s">
        <v>1498</v>
      </c>
    </row>
    <row r="1470" spans="1:5" s="109" customFormat="1" x14ac:dyDescent="0.2">
      <c r="A1470" s="98" t="str">
        <f t="shared" si="22"/>
        <v>広島県広島市安芸区</v>
      </c>
      <c r="B1470" s="104" t="s">
        <v>1497</v>
      </c>
      <c r="C1470" s="105" t="s">
        <v>1446</v>
      </c>
      <c r="D1470" s="107" t="s">
        <v>1494</v>
      </c>
      <c r="E1470" s="108" t="s">
        <v>1496</v>
      </c>
    </row>
    <row r="1471" spans="1:5" s="109" customFormat="1" x14ac:dyDescent="0.2">
      <c r="A1471" s="98" t="str">
        <f t="shared" si="22"/>
        <v>広島県広島市佐伯区</v>
      </c>
      <c r="B1471" s="104" t="s">
        <v>1495</v>
      </c>
      <c r="C1471" s="105" t="s">
        <v>1446</v>
      </c>
      <c r="D1471" s="107" t="s">
        <v>1494</v>
      </c>
      <c r="E1471" s="108" t="s">
        <v>1493</v>
      </c>
    </row>
    <row r="1472" spans="1:5" x14ac:dyDescent="0.2">
      <c r="A1472" s="98" t="str">
        <f t="shared" si="22"/>
        <v>広島県呉市</v>
      </c>
      <c r="B1472" s="101" t="s">
        <v>1492</v>
      </c>
      <c r="C1472" s="102" t="s">
        <v>1446</v>
      </c>
      <c r="D1472" s="103" t="s">
        <v>1491</v>
      </c>
      <c r="E1472" s="102"/>
    </row>
    <row r="1473" spans="1:5" x14ac:dyDescent="0.2">
      <c r="A1473" s="98" t="str">
        <f t="shared" si="22"/>
        <v>広島県竹原市</v>
      </c>
      <c r="B1473" s="101" t="s">
        <v>1490</v>
      </c>
      <c r="C1473" s="102" t="s">
        <v>1446</v>
      </c>
      <c r="D1473" s="103" t="s">
        <v>1489</v>
      </c>
      <c r="E1473" s="102"/>
    </row>
    <row r="1474" spans="1:5" x14ac:dyDescent="0.2">
      <c r="A1474" s="98" t="str">
        <f t="shared" ref="A1474:A1537" si="23">C1474&amp;D1474&amp;E1474</f>
        <v>広島県三原市</v>
      </c>
      <c r="B1474" s="101" t="s">
        <v>1488</v>
      </c>
      <c r="C1474" s="102" t="s">
        <v>1446</v>
      </c>
      <c r="D1474" s="103" t="s">
        <v>1487</v>
      </c>
      <c r="E1474" s="102"/>
    </row>
    <row r="1475" spans="1:5" x14ac:dyDescent="0.2">
      <c r="A1475" s="98" t="str">
        <f t="shared" si="23"/>
        <v>広島県尾道市</v>
      </c>
      <c r="B1475" s="101" t="s">
        <v>1486</v>
      </c>
      <c r="C1475" s="102" t="s">
        <v>1446</v>
      </c>
      <c r="D1475" s="103" t="s">
        <v>1485</v>
      </c>
      <c r="E1475" s="102"/>
    </row>
    <row r="1476" spans="1:5" x14ac:dyDescent="0.2">
      <c r="A1476" s="98" t="str">
        <f t="shared" si="23"/>
        <v>広島県福山市</v>
      </c>
      <c r="B1476" s="101" t="s">
        <v>1484</v>
      </c>
      <c r="C1476" s="102" t="s">
        <v>1446</v>
      </c>
      <c r="D1476" s="103" t="s">
        <v>1483</v>
      </c>
      <c r="E1476" s="102"/>
    </row>
    <row r="1477" spans="1:5" x14ac:dyDescent="0.2">
      <c r="A1477" s="98" t="str">
        <f t="shared" si="23"/>
        <v>広島県府中市</v>
      </c>
      <c r="B1477" s="101" t="s">
        <v>1482</v>
      </c>
      <c r="C1477" s="102" t="s">
        <v>1446</v>
      </c>
      <c r="D1477" s="103" t="s">
        <v>1481</v>
      </c>
      <c r="E1477" s="102"/>
    </row>
    <row r="1478" spans="1:5" x14ac:dyDescent="0.2">
      <c r="A1478" s="98" t="str">
        <f t="shared" si="23"/>
        <v>広島県三次市</v>
      </c>
      <c r="B1478" s="101" t="s">
        <v>1480</v>
      </c>
      <c r="C1478" s="102" t="s">
        <v>1446</v>
      </c>
      <c r="D1478" s="103" t="s">
        <v>1479</v>
      </c>
      <c r="E1478" s="102"/>
    </row>
    <row r="1479" spans="1:5" x14ac:dyDescent="0.2">
      <c r="A1479" s="98" t="str">
        <f t="shared" si="23"/>
        <v>広島県庄原市</v>
      </c>
      <c r="B1479" s="101" t="s">
        <v>1478</v>
      </c>
      <c r="C1479" s="102" t="s">
        <v>1446</v>
      </c>
      <c r="D1479" s="103" t="s">
        <v>1477</v>
      </c>
      <c r="E1479" s="102"/>
    </row>
    <row r="1480" spans="1:5" x14ac:dyDescent="0.2">
      <c r="A1480" s="98" t="str">
        <f t="shared" si="23"/>
        <v>広島県大竹市</v>
      </c>
      <c r="B1480" s="101" t="s">
        <v>1476</v>
      </c>
      <c r="C1480" s="102" t="s">
        <v>1446</v>
      </c>
      <c r="D1480" s="103" t="s">
        <v>1475</v>
      </c>
      <c r="E1480" s="102"/>
    </row>
    <row r="1481" spans="1:5" x14ac:dyDescent="0.2">
      <c r="A1481" s="98" t="str">
        <f t="shared" si="23"/>
        <v>広島県東広島市</v>
      </c>
      <c r="B1481" s="101" t="s">
        <v>1474</v>
      </c>
      <c r="C1481" s="102" t="s">
        <v>1446</v>
      </c>
      <c r="D1481" s="103" t="s">
        <v>1473</v>
      </c>
      <c r="E1481" s="102"/>
    </row>
    <row r="1482" spans="1:5" x14ac:dyDescent="0.2">
      <c r="A1482" s="98" t="str">
        <f t="shared" si="23"/>
        <v>広島県廿日市市</v>
      </c>
      <c r="B1482" s="101" t="s">
        <v>1472</v>
      </c>
      <c r="C1482" s="102" t="s">
        <v>1446</v>
      </c>
      <c r="D1482" s="103" t="s">
        <v>1471</v>
      </c>
      <c r="E1482" s="102"/>
    </row>
    <row r="1483" spans="1:5" x14ac:dyDescent="0.2">
      <c r="A1483" s="98" t="str">
        <f t="shared" si="23"/>
        <v>広島県安芸高田市</v>
      </c>
      <c r="B1483" s="101" t="s">
        <v>1470</v>
      </c>
      <c r="C1483" s="102" t="s">
        <v>1446</v>
      </c>
      <c r="D1483" s="103" t="s">
        <v>1469</v>
      </c>
      <c r="E1483" s="102"/>
    </row>
    <row r="1484" spans="1:5" x14ac:dyDescent="0.2">
      <c r="A1484" s="98" t="str">
        <f t="shared" si="23"/>
        <v>広島県江田島市</v>
      </c>
      <c r="B1484" s="101" t="s">
        <v>1468</v>
      </c>
      <c r="C1484" s="102" t="s">
        <v>1446</v>
      </c>
      <c r="D1484" s="103" t="s">
        <v>1467</v>
      </c>
      <c r="E1484" s="102"/>
    </row>
    <row r="1485" spans="1:5" x14ac:dyDescent="0.2">
      <c r="A1485" s="98" t="str">
        <f t="shared" si="23"/>
        <v>広島県安芸郡府中町</v>
      </c>
      <c r="B1485" s="101" t="s">
        <v>1466</v>
      </c>
      <c r="C1485" s="102" t="s">
        <v>1446</v>
      </c>
      <c r="D1485" s="103" t="s">
        <v>1222</v>
      </c>
      <c r="E1485" s="102" t="s">
        <v>1465</v>
      </c>
    </row>
    <row r="1486" spans="1:5" x14ac:dyDescent="0.2">
      <c r="A1486" s="98" t="str">
        <f t="shared" si="23"/>
        <v>広島県安芸郡海田町</v>
      </c>
      <c r="B1486" s="101" t="s">
        <v>1464</v>
      </c>
      <c r="C1486" s="102" t="s">
        <v>1446</v>
      </c>
      <c r="D1486" s="103" t="s">
        <v>1222</v>
      </c>
      <c r="E1486" s="102" t="s">
        <v>1463</v>
      </c>
    </row>
    <row r="1487" spans="1:5" x14ac:dyDescent="0.2">
      <c r="A1487" s="98" t="str">
        <f t="shared" si="23"/>
        <v>広島県安芸郡熊野町</v>
      </c>
      <c r="B1487" s="101" t="s">
        <v>1462</v>
      </c>
      <c r="C1487" s="102" t="s">
        <v>1446</v>
      </c>
      <c r="D1487" s="103" t="s">
        <v>1222</v>
      </c>
      <c r="E1487" s="102" t="s">
        <v>1461</v>
      </c>
    </row>
    <row r="1488" spans="1:5" x14ac:dyDescent="0.2">
      <c r="A1488" s="98" t="str">
        <f t="shared" si="23"/>
        <v>広島県安芸郡坂町</v>
      </c>
      <c r="B1488" s="101" t="s">
        <v>1460</v>
      </c>
      <c r="C1488" s="102" t="s">
        <v>1446</v>
      </c>
      <c r="D1488" s="103" t="s">
        <v>1222</v>
      </c>
      <c r="E1488" s="102" t="s">
        <v>1459</v>
      </c>
    </row>
    <row r="1489" spans="1:5" x14ac:dyDescent="0.2">
      <c r="A1489" s="98" t="str">
        <f t="shared" si="23"/>
        <v>広島県山県郡安芸太田町</v>
      </c>
      <c r="B1489" s="101" t="s">
        <v>1458</v>
      </c>
      <c r="C1489" s="102" t="s">
        <v>1446</v>
      </c>
      <c r="D1489" s="103" t="s">
        <v>1455</v>
      </c>
      <c r="E1489" s="102" t="s">
        <v>1457</v>
      </c>
    </row>
    <row r="1490" spans="1:5" x14ac:dyDescent="0.2">
      <c r="A1490" s="98" t="str">
        <f t="shared" si="23"/>
        <v>広島県山県郡北広島町</v>
      </c>
      <c r="B1490" s="101" t="s">
        <v>1456</v>
      </c>
      <c r="C1490" s="102" t="s">
        <v>1446</v>
      </c>
      <c r="D1490" s="103" t="s">
        <v>1455</v>
      </c>
      <c r="E1490" s="102" t="s">
        <v>1454</v>
      </c>
    </row>
    <row r="1491" spans="1:5" x14ac:dyDescent="0.2">
      <c r="A1491" s="98" t="str">
        <f t="shared" si="23"/>
        <v>広島県豊田郡大崎上島町</v>
      </c>
      <c r="B1491" s="101" t="s">
        <v>1453</v>
      </c>
      <c r="C1491" s="102" t="s">
        <v>1446</v>
      </c>
      <c r="D1491" s="103" t="s">
        <v>1452</v>
      </c>
      <c r="E1491" s="102" t="s">
        <v>1451</v>
      </c>
    </row>
    <row r="1492" spans="1:5" x14ac:dyDescent="0.2">
      <c r="A1492" s="98" t="str">
        <f t="shared" si="23"/>
        <v>広島県世羅郡世羅町</v>
      </c>
      <c r="B1492" s="101" t="s">
        <v>1450</v>
      </c>
      <c r="C1492" s="102" t="s">
        <v>1446</v>
      </c>
      <c r="D1492" s="103" t="s">
        <v>1449</v>
      </c>
      <c r="E1492" s="102" t="s">
        <v>1448</v>
      </c>
    </row>
    <row r="1493" spans="1:5" x14ac:dyDescent="0.2">
      <c r="A1493" s="98" t="str">
        <f t="shared" si="23"/>
        <v>広島県神石郡神石高原町</v>
      </c>
      <c r="B1493" s="101" t="s">
        <v>1447</v>
      </c>
      <c r="C1493" s="102" t="s">
        <v>1446</v>
      </c>
      <c r="D1493" s="103" t="s">
        <v>1445</v>
      </c>
      <c r="E1493" s="102" t="s">
        <v>1444</v>
      </c>
    </row>
    <row r="1494" spans="1:5" x14ac:dyDescent="0.2">
      <c r="A1494" s="98" t="str">
        <f t="shared" si="23"/>
        <v>山口県下関市</v>
      </c>
      <c r="B1494" s="101" t="s">
        <v>1443</v>
      </c>
      <c r="C1494" s="102" t="s">
        <v>1405</v>
      </c>
      <c r="D1494" s="103" t="s">
        <v>1442</v>
      </c>
      <c r="E1494" s="102"/>
    </row>
    <row r="1495" spans="1:5" x14ac:dyDescent="0.2">
      <c r="A1495" s="98" t="str">
        <f t="shared" si="23"/>
        <v>山口県宇部市</v>
      </c>
      <c r="B1495" s="101" t="s">
        <v>1441</v>
      </c>
      <c r="C1495" s="102" t="s">
        <v>1405</v>
      </c>
      <c r="D1495" s="103" t="s">
        <v>1440</v>
      </c>
      <c r="E1495" s="102"/>
    </row>
    <row r="1496" spans="1:5" x14ac:dyDescent="0.2">
      <c r="A1496" s="98" t="str">
        <f t="shared" si="23"/>
        <v>山口県山口市</v>
      </c>
      <c r="B1496" s="101" t="s">
        <v>1439</v>
      </c>
      <c r="C1496" s="102" t="s">
        <v>1405</v>
      </c>
      <c r="D1496" s="103" t="s">
        <v>1438</v>
      </c>
      <c r="E1496" s="102"/>
    </row>
    <row r="1497" spans="1:5" x14ac:dyDescent="0.2">
      <c r="A1497" s="98" t="str">
        <f t="shared" si="23"/>
        <v>山口県萩市</v>
      </c>
      <c r="B1497" s="101" t="s">
        <v>1437</v>
      </c>
      <c r="C1497" s="102" t="s">
        <v>1405</v>
      </c>
      <c r="D1497" s="103" t="s">
        <v>1436</v>
      </c>
      <c r="E1497" s="102"/>
    </row>
    <row r="1498" spans="1:5" x14ac:dyDescent="0.2">
      <c r="A1498" s="98" t="str">
        <f t="shared" si="23"/>
        <v>山口県防府市</v>
      </c>
      <c r="B1498" s="101" t="s">
        <v>1435</v>
      </c>
      <c r="C1498" s="102" t="s">
        <v>1405</v>
      </c>
      <c r="D1498" s="103" t="s">
        <v>1434</v>
      </c>
      <c r="E1498" s="102"/>
    </row>
    <row r="1499" spans="1:5" x14ac:dyDescent="0.2">
      <c r="A1499" s="98" t="str">
        <f t="shared" si="23"/>
        <v>山口県下松市</v>
      </c>
      <c r="B1499" s="101" t="s">
        <v>1433</v>
      </c>
      <c r="C1499" s="102" t="s">
        <v>1405</v>
      </c>
      <c r="D1499" s="103" t="s">
        <v>1432</v>
      </c>
      <c r="E1499" s="102"/>
    </row>
    <row r="1500" spans="1:5" x14ac:dyDescent="0.2">
      <c r="A1500" s="98" t="str">
        <f t="shared" si="23"/>
        <v>山口県岩国市</v>
      </c>
      <c r="B1500" s="101" t="s">
        <v>1431</v>
      </c>
      <c r="C1500" s="102" t="s">
        <v>1405</v>
      </c>
      <c r="D1500" s="103" t="s">
        <v>1430</v>
      </c>
      <c r="E1500" s="102"/>
    </row>
    <row r="1501" spans="1:5" x14ac:dyDescent="0.2">
      <c r="A1501" s="98" t="str">
        <f t="shared" si="23"/>
        <v>山口県光市</v>
      </c>
      <c r="B1501" s="101" t="s">
        <v>1429</v>
      </c>
      <c r="C1501" s="102" t="s">
        <v>1405</v>
      </c>
      <c r="D1501" s="103" t="s">
        <v>1428</v>
      </c>
      <c r="E1501" s="102"/>
    </row>
    <row r="1502" spans="1:5" x14ac:dyDescent="0.2">
      <c r="A1502" s="98" t="str">
        <f t="shared" si="23"/>
        <v>山口県長門市</v>
      </c>
      <c r="B1502" s="101" t="s">
        <v>1427</v>
      </c>
      <c r="C1502" s="102" t="s">
        <v>1405</v>
      </c>
      <c r="D1502" s="103" t="s">
        <v>1426</v>
      </c>
      <c r="E1502" s="102"/>
    </row>
    <row r="1503" spans="1:5" x14ac:dyDescent="0.2">
      <c r="A1503" s="98" t="str">
        <f t="shared" si="23"/>
        <v>山口県柳井市</v>
      </c>
      <c r="B1503" s="101" t="s">
        <v>1425</v>
      </c>
      <c r="C1503" s="102" t="s">
        <v>1405</v>
      </c>
      <c r="D1503" s="103" t="s">
        <v>1424</v>
      </c>
      <c r="E1503" s="102"/>
    </row>
    <row r="1504" spans="1:5" x14ac:dyDescent="0.2">
      <c r="A1504" s="98" t="str">
        <f t="shared" si="23"/>
        <v>山口県美祢市</v>
      </c>
      <c r="B1504" s="101" t="s">
        <v>1423</v>
      </c>
      <c r="C1504" s="102" t="s">
        <v>1405</v>
      </c>
      <c r="D1504" s="103" t="s">
        <v>1422</v>
      </c>
      <c r="E1504" s="102"/>
    </row>
    <row r="1505" spans="1:5" x14ac:dyDescent="0.2">
      <c r="A1505" s="98" t="str">
        <f t="shared" si="23"/>
        <v>山口県周南市</v>
      </c>
      <c r="B1505" s="101" t="s">
        <v>1421</v>
      </c>
      <c r="C1505" s="102" t="s">
        <v>1405</v>
      </c>
      <c r="D1505" s="103" t="s">
        <v>1420</v>
      </c>
      <c r="E1505" s="102"/>
    </row>
    <row r="1506" spans="1:5" x14ac:dyDescent="0.2">
      <c r="A1506" s="98" t="str">
        <f t="shared" si="23"/>
        <v>山口県山陽小野田市</v>
      </c>
      <c r="B1506" s="101" t="s">
        <v>1419</v>
      </c>
      <c r="C1506" s="102" t="s">
        <v>1405</v>
      </c>
      <c r="D1506" s="103" t="s">
        <v>1418</v>
      </c>
      <c r="E1506" s="102"/>
    </row>
    <row r="1507" spans="1:5" x14ac:dyDescent="0.2">
      <c r="A1507" s="98" t="str">
        <f t="shared" si="23"/>
        <v>山口県大島郡周防大島町</v>
      </c>
      <c r="B1507" s="101" t="s">
        <v>1417</v>
      </c>
      <c r="C1507" s="102" t="s">
        <v>1405</v>
      </c>
      <c r="D1507" s="103" t="s">
        <v>637</v>
      </c>
      <c r="E1507" s="102" t="s">
        <v>1416</v>
      </c>
    </row>
    <row r="1508" spans="1:5" x14ac:dyDescent="0.2">
      <c r="A1508" s="98" t="str">
        <f t="shared" si="23"/>
        <v>山口県玖珂郡和木町</v>
      </c>
      <c r="B1508" s="101" t="s">
        <v>1415</v>
      </c>
      <c r="C1508" s="102" t="s">
        <v>1405</v>
      </c>
      <c r="D1508" s="103" t="s">
        <v>1414</v>
      </c>
      <c r="E1508" s="102" t="s">
        <v>1413</v>
      </c>
    </row>
    <row r="1509" spans="1:5" x14ac:dyDescent="0.2">
      <c r="A1509" s="98" t="str">
        <f t="shared" si="23"/>
        <v>山口県熊毛郡上関町</v>
      </c>
      <c r="B1509" s="101" t="s">
        <v>1412</v>
      </c>
      <c r="C1509" s="102" t="s">
        <v>1405</v>
      </c>
      <c r="D1509" s="103" t="s">
        <v>661</v>
      </c>
      <c r="E1509" s="102" t="s">
        <v>1411</v>
      </c>
    </row>
    <row r="1510" spans="1:5" x14ac:dyDescent="0.2">
      <c r="A1510" s="98" t="str">
        <f t="shared" si="23"/>
        <v>山口県熊毛郡田布施町</v>
      </c>
      <c r="B1510" s="101" t="s">
        <v>1410</v>
      </c>
      <c r="C1510" s="102" t="s">
        <v>1405</v>
      </c>
      <c r="D1510" s="103" t="s">
        <v>661</v>
      </c>
      <c r="E1510" s="102" t="s">
        <v>1409</v>
      </c>
    </row>
    <row r="1511" spans="1:5" x14ac:dyDescent="0.2">
      <c r="A1511" s="98" t="str">
        <f t="shared" si="23"/>
        <v>山口県熊毛郡平生町</v>
      </c>
      <c r="B1511" s="101" t="s">
        <v>1408</v>
      </c>
      <c r="C1511" s="102" t="s">
        <v>1405</v>
      </c>
      <c r="D1511" s="103" t="s">
        <v>661</v>
      </c>
      <c r="E1511" s="102" t="s">
        <v>1407</v>
      </c>
    </row>
    <row r="1512" spans="1:5" x14ac:dyDescent="0.2">
      <c r="A1512" s="98" t="str">
        <f t="shared" si="23"/>
        <v>山口県阿武郡阿武町</v>
      </c>
      <c r="B1512" s="101" t="s">
        <v>1406</v>
      </c>
      <c r="C1512" s="102" t="s">
        <v>1405</v>
      </c>
      <c r="D1512" s="103" t="s">
        <v>1404</v>
      </c>
      <c r="E1512" s="102" t="s">
        <v>1403</v>
      </c>
    </row>
    <row r="1513" spans="1:5" x14ac:dyDescent="0.2">
      <c r="A1513" s="98" t="str">
        <f t="shared" si="23"/>
        <v>徳島県徳島市</v>
      </c>
      <c r="B1513" s="101" t="s">
        <v>1402</v>
      </c>
      <c r="C1513" s="102" t="s">
        <v>1348</v>
      </c>
      <c r="D1513" s="103" t="s">
        <v>1401</v>
      </c>
      <c r="E1513" s="102"/>
    </row>
    <row r="1514" spans="1:5" x14ac:dyDescent="0.2">
      <c r="A1514" s="98" t="str">
        <f t="shared" si="23"/>
        <v>徳島県鳴門市</v>
      </c>
      <c r="B1514" s="101" t="s">
        <v>1400</v>
      </c>
      <c r="C1514" s="102" t="s">
        <v>1348</v>
      </c>
      <c r="D1514" s="103" t="s">
        <v>1399</v>
      </c>
      <c r="E1514" s="102"/>
    </row>
    <row r="1515" spans="1:5" x14ac:dyDescent="0.2">
      <c r="A1515" s="98" t="str">
        <f t="shared" si="23"/>
        <v>徳島県小松島市</v>
      </c>
      <c r="B1515" s="101" t="s">
        <v>1398</v>
      </c>
      <c r="C1515" s="102" t="s">
        <v>1348</v>
      </c>
      <c r="D1515" s="103" t="s">
        <v>1397</v>
      </c>
      <c r="E1515" s="102"/>
    </row>
    <row r="1516" spans="1:5" x14ac:dyDescent="0.2">
      <c r="A1516" s="98" t="str">
        <f t="shared" si="23"/>
        <v>徳島県阿南市</v>
      </c>
      <c r="B1516" s="101" t="s">
        <v>1396</v>
      </c>
      <c r="C1516" s="102" t="s">
        <v>1348</v>
      </c>
      <c r="D1516" s="103" t="s">
        <v>1395</v>
      </c>
      <c r="E1516" s="102"/>
    </row>
    <row r="1517" spans="1:5" x14ac:dyDescent="0.2">
      <c r="A1517" s="98" t="str">
        <f t="shared" si="23"/>
        <v>徳島県吉野川市</v>
      </c>
      <c r="B1517" s="101" t="s">
        <v>1394</v>
      </c>
      <c r="C1517" s="102" t="s">
        <v>1348</v>
      </c>
      <c r="D1517" s="103" t="s">
        <v>1393</v>
      </c>
      <c r="E1517" s="102"/>
    </row>
    <row r="1518" spans="1:5" x14ac:dyDescent="0.2">
      <c r="A1518" s="98" t="str">
        <f t="shared" si="23"/>
        <v>徳島県阿波市</v>
      </c>
      <c r="B1518" s="101" t="s">
        <v>1392</v>
      </c>
      <c r="C1518" s="102" t="s">
        <v>1348</v>
      </c>
      <c r="D1518" s="103" t="s">
        <v>1391</v>
      </c>
      <c r="E1518" s="102"/>
    </row>
    <row r="1519" spans="1:5" x14ac:dyDescent="0.2">
      <c r="A1519" s="98" t="str">
        <f t="shared" si="23"/>
        <v>徳島県美馬市</v>
      </c>
      <c r="B1519" s="101" t="s">
        <v>1390</v>
      </c>
      <c r="C1519" s="102" t="s">
        <v>1348</v>
      </c>
      <c r="D1519" s="103" t="s">
        <v>1389</v>
      </c>
      <c r="E1519" s="102"/>
    </row>
    <row r="1520" spans="1:5" x14ac:dyDescent="0.2">
      <c r="A1520" s="98" t="str">
        <f t="shared" si="23"/>
        <v>徳島県三好市</v>
      </c>
      <c r="B1520" s="101" t="s">
        <v>1388</v>
      </c>
      <c r="C1520" s="102" t="s">
        <v>1348</v>
      </c>
      <c r="D1520" s="103" t="s">
        <v>1387</v>
      </c>
      <c r="E1520" s="102"/>
    </row>
    <row r="1521" spans="1:5" x14ac:dyDescent="0.2">
      <c r="A1521" s="98" t="str">
        <f t="shared" si="23"/>
        <v>徳島県勝浦郡勝浦町</v>
      </c>
      <c r="B1521" s="101" t="s">
        <v>1386</v>
      </c>
      <c r="C1521" s="102" t="s">
        <v>1348</v>
      </c>
      <c r="D1521" s="103" t="s">
        <v>1383</v>
      </c>
      <c r="E1521" s="102" t="s">
        <v>1385</v>
      </c>
    </row>
    <row r="1522" spans="1:5" x14ac:dyDescent="0.2">
      <c r="A1522" s="98" t="str">
        <f t="shared" si="23"/>
        <v>徳島県勝浦郡上勝町</v>
      </c>
      <c r="B1522" s="101" t="s">
        <v>1384</v>
      </c>
      <c r="C1522" s="102" t="s">
        <v>1348</v>
      </c>
      <c r="D1522" s="103" t="s">
        <v>1383</v>
      </c>
      <c r="E1522" s="102" t="s">
        <v>1382</v>
      </c>
    </row>
    <row r="1523" spans="1:5" x14ac:dyDescent="0.2">
      <c r="A1523" s="98" t="str">
        <f t="shared" si="23"/>
        <v>徳島県名東郡佐那河内村</v>
      </c>
      <c r="B1523" s="101" t="s">
        <v>1381</v>
      </c>
      <c r="C1523" s="102" t="s">
        <v>1348</v>
      </c>
      <c r="D1523" s="103" t="s">
        <v>1380</v>
      </c>
      <c r="E1523" s="102" t="s">
        <v>1379</v>
      </c>
    </row>
    <row r="1524" spans="1:5" x14ac:dyDescent="0.2">
      <c r="A1524" s="98" t="str">
        <f t="shared" si="23"/>
        <v>徳島県名西郡石井町</v>
      </c>
      <c r="B1524" s="101" t="s">
        <v>1378</v>
      </c>
      <c r="C1524" s="102" t="s">
        <v>1348</v>
      </c>
      <c r="D1524" s="103" t="s">
        <v>1375</v>
      </c>
      <c r="E1524" s="102" t="s">
        <v>1377</v>
      </c>
    </row>
    <row r="1525" spans="1:5" x14ac:dyDescent="0.2">
      <c r="A1525" s="98" t="str">
        <f t="shared" si="23"/>
        <v>徳島県名西郡神山町</v>
      </c>
      <c r="B1525" s="101" t="s">
        <v>1376</v>
      </c>
      <c r="C1525" s="102" t="s">
        <v>1348</v>
      </c>
      <c r="D1525" s="103" t="s">
        <v>1375</v>
      </c>
      <c r="E1525" s="102" t="s">
        <v>1374</v>
      </c>
    </row>
    <row r="1526" spans="1:5" x14ac:dyDescent="0.2">
      <c r="A1526" s="98" t="str">
        <f t="shared" si="23"/>
        <v>徳島県那賀郡那賀町</v>
      </c>
      <c r="B1526" s="101" t="s">
        <v>1373</v>
      </c>
      <c r="C1526" s="102" t="s">
        <v>1348</v>
      </c>
      <c r="D1526" s="103" t="s">
        <v>1372</v>
      </c>
      <c r="E1526" s="102" t="s">
        <v>1371</v>
      </c>
    </row>
    <row r="1527" spans="1:5" x14ac:dyDescent="0.2">
      <c r="A1527" s="98" t="str">
        <f t="shared" si="23"/>
        <v>徳島県海部郡牟岐町</v>
      </c>
      <c r="B1527" s="101" t="s">
        <v>1370</v>
      </c>
      <c r="C1527" s="102" t="s">
        <v>1348</v>
      </c>
      <c r="D1527" s="103" t="s">
        <v>1365</v>
      </c>
      <c r="E1527" s="102" t="s">
        <v>1369</v>
      </c>
    </row>
    <row r="1528" spans="1:5" x14ac:dyDescent="0.2">
      <c r="A1528" s="98" t="str">
        <f t="shared" si="23"/>
        <v>徳島県海部郡美波町</v>
      </c>
      <c r="B1528" s="101" t="s">
        <v>1368</v>
      </c>
      <c r="C1528" s="102" t="s">
        <v>1348</v>
      </c>
      <c r="D1528" s="103" t="s">
        <v>1365</v>
      </c>
      <c r="E1528" s="102" t="s">
        <v>1367</v>
      </c>
    </row>
    <row r="1529" spans="1:5" x14ac:dyDescent="0.2">
      <c r="A1529" s="98" t="str">
        <f t="shared" si="23"/>
        <v>徳島県海部郡海陽町</v>
      </c>
      <c r="B1529" s="101" t="s">
        <v>1366</v>
      </c>
      <c r="C1529" s="102" t="s">
        <v>1348</v>
      </c>
      <c r="D1529" s="103" t="s">
        <v>1365</v>
      </c>
      <c r="E1529" s="102" t="s">
        <v>1364</v>
      </c>
    </row>
    <row r="1530" spans="1:5" x14ac:dyDescent="0.2">
      <c r="A1530" s="98" t="str">
        <f t="shared" si="23"/>
        <v>徳島県板野郡松茂町</v>
      </c>
      <c r="B1530" s="101" t="s">
        <v>1363</v>
      </c>
      <c r="C1530" s="102" t="s">
        <v>1348</v>
      </c>
      <c r="D1530" s="103" t="s">
        <v>1354</v>
      </c>
      <c r="E1530" s="102" t="s">
        <v>1362</v>
      </c>
    </row>
    <row r="1531" spans="1:5" x14ac:dyDescent="0.2">
      <c r="A1531" s="98" t="str">
        <f t="shared" si="23"/>
        <v>徳島県板野郡北島町</v>
      </c>
      <c r="B1531" s="101" t="s">
        <v>1361</v>
      </c>
      <c r="C1531" s="102" t="s">
        <v>1348</v>
      </c>
      <c r="D1531" s="103" t="s">
        <v>1354</v>
      </c>
      <c r="E1531" s="102" t="s">
        <v>1360</v>
      </c>
    </row>
    <row r="1532" spans="1:5" x14ac:dyDescent="0.2">
      <c r="A1532" s="98" t="str">
        <f t="shared" si="23"/>
        <v>徳島県板野郡藍住町</v>
      </c>
      <c r="B1532" s="101" t="s">
        <v>1359</v>
      </c>
      <c r="C1532" s="102" t="s">
        <v>1348</v>
      </c>
      <c r="D1532" s="103" t="s">
        <v>1354</v>
      </c>
      <c r="E1532" s="102" t="s">
        <v>1358</v>
      </c>
    </row>
    <row r="1533" spans="1:5" x14ac:dyDescent="0.2">
      <c r="A1533" s="98" t="str">
        <f t="shared" si="23"/>
        <v>徳島県板野郡板野町</v>
      </c>
      <c r="B1533" s="101" t="s">
        <v>1357</v>
      </c>
      <c r="C1533" s="102" t="s">
        <v>1348</v>
      </c>
      <c r="D1533" s="103" t="s">
        <v>1354</v>
      </c>
      <c r="E1533" s="102" t="s">
        <v>1356</v>
      </c>
    </row>
    <row r="1534" spans="1:5" x14ac:dyDescent="0.2">
      <c r="A1534" s="98" t="str">
        <f t="shared" si="23"/>
        <v>徳島県板野郡上板町</v>
      </c>
      <c r="B1534" s="101" t="s">
        <v>1355</v>
      </c>
      <c r="C1534" s="102" t="s">
        <v>1348</v>
      </c>
      <c r="D1534" s="103" t="s">
        <v>1354</v>
      </c>
      <c r="E1534" s="102" t="s">
        <v>1353</v>
      </c>
    </row>
    <row r="1535" spans="1:5" x14ac:dyDescent="0.2">
      <c r="A1535" s="98" t="str">
        <f t="shared" si="23"/>
        <v>徳島県美馬郡つるぎ町</v>
      </c>
      <c r="B1535" s="101" t="s">
        <v>1352</v>
      </c>
      <c r="C1535" s="102" t="s">
        <v>1348</v>
      </c>
      <c r="D1535" s="103" t="s">
        <v>1351</v>
      </c>
      <c r="E1535" s="102" t="s">
        <v>1350</v>
      </c>
    </row>
    <row r="1536" spans="1:5" x14ac:dyDescent="0.2">
      <c r="A1536" s="98" t="str">
        <f t="shared" si="23"/>
        <v>徳島県三好郡東みよし町</v>
      </c>
      <c r="B1536" s="101" t="s">
        <v>1349</v>
      </c>
      <c r="C1536" s="102" t="s">
        <v>1348</v>
      </c>
      <c r="D1536" s="103" t="s">
        <v>1347</v>
      </c>
      <c r="E1536" s="102" t="s">
        <v>1346</v>
      </c>
    </row>
    <row r="1537" spans="1:5" x14ac:dyDescent="0.2">
      <c r="A1537" s="98" t="str">
        <f t="shared" si="23"/>
        <v>香川県高松市</v>
      </c>
      <c r="B1537" s="101" t="s">
        <v>1345</v>
      </c>
      <c r="C1537" s="102" t="s">
        <v>1308</v>
      </c>
      <c r="D1537" s="103" t="s">
        <v>1344</v>
      </c>
      <c r="E1537" s="102"/>
    </row>
    <row r="1538" spans="1:5" x14ac:dyDescent="0.2">
      <c r="A1538" s="98" t="str">
        <f t="shared" ref="A1538:A1601" si="24">C1538&amp;D1538&amp;E1538</f>
        <v>香川県丸亀市</v>
      </c>
      <c r="B1538" s="101" t="s">
        <v>1343</v>
      </c>
      <c r="C1538" s="102" t="s">
        <v>1308</v>
      </c>
      <c r="D1538" s="103" t="s">
        <v>1342</v>
      </c>
      <c r="E1538" s="102"/>
    </row>
    <row r="1539" spans="1:5" x14ac:dyDescent="0.2">
      <c r="A1539" s="98" t="str">
        <f t="shared" si="24"/>
        <v>香川県坂出市</v>
      </c>
      <c r="B1539" s="101" t="s">
        <v>1341</v>
      </c>
      <c r="C1539" s="102" t="s">
        <v>1308</v>
      </c>
      <c r="D1539" s="103" t="s">
        <v>1340</v>
      </c>
      <c r="E1539" s="102"/>
    </row>
    <row r="1540" spans="1:5" x14ac:dyDescent="0.2">
      <c r="A1540" s="98" t="str">
        <f t="shared" si="24"/>
        <v>香川県善通寺市</v>
      </c>
      <c r="B1540" s="101" t="s">
        <v>1339</v>
      </c>
      <c r="C1540" s="102" t="s">
        <v>1308</v>
      </c>
      <c r="D1540" s="103" t="s">
        <v>1338</v>
      </c>
      <c r="E1540" s="102"/>
    </row>
    <row r="1541" spans="1:5" x14ac:dyDescent="0.2">
      <c r="A1541" s="98" t="str">
        <f t="shared" si="24"/>
        <v>香川県観音寺市</v>
      </c>
      <c r="B1541" s="101" t="s">
        <v>1337</v>
      </c>
      <c r="C1541" s="102" t="s">
        <v>1308</v>
      </c>
      <c r="D1541" s="103" t="s">
        <v>1336</v>
      </c>
      <c r="E1541" s="102"/>
    </row>
    <row r="1542" spans="1:5" x14ac:dyDescent="0.2">
      <c r="A1542" s="98" t="str">
        <f t="shared" si="24"/>
        <v>香川県さぬき市</v>
      </c>
      <c r="B1542" s="101" t="s">
        <v>1335</v>
      </c>
      <c r="C1542" s="102" t="s">
        <v>1308</v>
      </c>
      <c r="D1542" s="103" t="s">
        <v>1334</v>
      </c>
      <c r="E1542" s="102"/>
    </row>
    <row r="1543" spans="1:5" x14ac:dyDescent="0.2">
      <c r="A1543" s="98" t="str">
        <f t="shared" si="24"/>
        <v>香川県東かがわ市</v>
      </c>
      <c r="B1543" s="101" t="s">
        <v>1333</v>
      </c>
      <c r="C1543" s="102" t="s">
        <v>1308</v>
      </c>
      <c r="D1543" s="103" t="s">
        <v>1332</v>
      </c>
      <c r="E1543" s="102"/>
    </row>
    <row r="1544" spans="1:5" x14ac:dyDescent="0.2">
      <c r="A1544" s="98" t="str">
        <f t="shared" si="24"/>
        <v>香川県三豊市</v>
      </c>
      <c r="B1544" s="101" t="s">
        <v>1331</v>
      </c>
      <c r="C1544" s="102" t="s">
        <v>1308</v>
      </c>
      <c r="D1544" s="103" t="s">
        <v>1330</v>
      </c>
      <c r="E1544" s="102"/>
    </row>
    <row r="1545" spans="1:5" x14ac:dyDescent="0.2">
      <c r="A1545" s="98" t="str">
        <f t="shared" si="24"/>
        <v>香川県小豆郡土庄町</v>
      </c>
      <c r="B1545" s="101" t="s">
        <v>1329</v>
      </c>
      <c r="C1545" s="102" t="s">
        <v>1308</v>
      </c>
      <c r="D1545" s="103" t="s">
        <v>1326</v>
      </c>
      <c r="E1545" s="102" t="s">
        <v>1328</v>
      </c>
    </row>
    <row r="1546" spans="1:5" x14ac:dyDescent="0.2">
      <c r="A1546" s="98" t="str">
        <f t="shared" si="24"/>
        <v>香川県小豆郡小豆島町</v>
      </c>
      <c r="B1546" s="101" t="s">
        <v>1327</v>
      </c>
      <c r="C1546" s="102" t="s">
        <v>1308</v>
      </c>
      <c r="D1546" s="103" t="s">
        <v>1326</v>
      </c>
      <c r="E1546" s="102" t="s">
        <v>1325</v>
      </c>
    </row>
    <row r="1547" spans="1:5" x14ac:dyDescent="0.2">
      <c r="A1547" s="98" t="str">
        <f t="shared" si="24"/>
        <v>香川県木田郡三木町</v>
      </c>
      <c r="B1547" s="101" t="s">
        <v>1324</v>
      </c>
      <c r="C1547" s="102" t="s">
        <v>1308</v>
      </c>
      <c r="D1547" s="103" t="s">
        <v>1323</v>
      </c>
      <c r="E1547" s="102" t="s">
        <v>1322</v>
      </c>
    </row>
    <row r="1548" spans="1:5" x14ac:dyDescent="0.2">
      <c r="A1548" s="98" t="str">
        <f t="shared" si="24"/>
        <v>香川県香川郡直島町</v>
      </c>
      <c r="B1548" s="101" t="s">
        <v>1321</v>
      </c>
      <c r="C1548" s="102" t="s">
        <v>1308</v>
      </c>
      <c r="D1548" s="103" t="s">
        <v>1320</v>
      </c>
      <c r="E1548" s="102" t="s">
        <v>1319</v>
      </c>
    </row>
    <row r="1549" spans="1:5" x14ac:dyDescent="0.2">
      <c r="A1549" s="98" t="str">
        <f t="shared" si="24"/>
        <v>香川県綾歌郡宇多津町</v>
      </c>
      <c r="B1549" s="101" t="s">
        <v>1318</v>
      </c>
      <c r="C1549" s="102" t="s">
        <v>1308</v>
      </c>
      <c r="D1549" s="103" t="s">
        <v>1315</v>
      </c>
      <c r="E1549" s="102" t="s">
        <v>1317</v>
      </c>
    </row>
    <row r="1550" spans="1:5" x14ac:dyDescent="0.2">
      <c r="A1550" s="98" t="str">
        <f t="shared" si="24"/>
        <v>香川県綾歌郡綾川町</v>
      </c>
      <c r="B1550" s="101" t="s">
        <v>1316</v>
      </c>
      <c r="C1550" s="102" t="s">
        <v>1308</v>
      </c>
      <c r="D1550" s="103" t="s">
        <v>1315</v>
      </c>
      <c r="E1550" s="102" t="s">
        <v>1314</v>
      </c>
    </row>
    <row r="1551" spans="1:5" x14ac:dyDescent="0.2">
      <c r="A1551" s="98" t="str">
        <f t="shared" si="24"/>
        <v>香川県仲多度郡琴平町</v>
      </c>
      <c r="B1551" s="101" t="s">
        <v>1313</v>
      </c>
      <c r="C1551" s="102" t="s">
        <v>1308</v>
      </c>
      <c r="D1551" s="103" t="s">
        <v>1307</v>
      </c>
      <c r="E1551" s="102" t="s">
        <v>1312</v>
      </c>
    </row>
    <row r="1552" spans="1:5" x14ac:dyDescent="0.2">
      <c r="A1552" s="98" t="str">
        <f t="shared" si="24"/>
        <v>香川県仲多度郡多度津町</v>
      </c>
      <c r="B1552" s="101" t="s">
        <v>1311</v>
      </c>
      <c r="C1552" s="102" t="s">
        <v>1308</v>
      </c>
      <c r="D1552" s="103" t="s">
        <v>1307</v>
      </c>
      <c r="E1552" s="102" t="s">
        <v>1310</v>
      </c>
    </row>
    <row r="1553" spans="1:5" x14ac:dyDescent="0.2">
      <c r="A1553" s="98" t="str">
        <f t="shared" si="24"/>
        <v>香川県仲多度郡まんのう町</v>
      </c>
      <c r="B1553" s="101" t="s">
        <v>1309</v>
      </c>
      <c r="C1553" s="102" t="s">
        <v>1308</v>
      </c>
      <c r="D1553" s="103" t="s">
        <v>1307</v>
      </c>
      <c r="E1553" s="102" t="s">
        <v>1306</v>
      </c>
    </row>
    <row r="1554" spans="1:5" x14ac:dyDescent="0.2">
      <c r="A1554" s="98" t="str">
        <f t="shared" si="24"/>
        <v>愛媛県松山市</v>
      </c>
      <c r="B1554" s="101" t="s">
        <v>1305</v>
      </c>
      <c r="C1554" s="102" t="s">
        <v>1260</v>
      </c>
      <c r="D1554" s="103" t="s">
        <v>1304</v>
      </c>
      <c r="E1554" s="102"/>
    </row>
    <row r="1555" spans="1:5" x14ac:dyDescent="0.2">
      <c r="A1555" s="98" t="str">
        <f t="shared" si="24"/>
        <v>愛媛県今治市</v>
      </c>
      <c r="B1555" s="101" t="s">
        <v>1303</v>
      </c>
      <c r="C1555" s="102" t="s">
        <v>1260</v>
      </c>
      <c r="D1555" s="103" t="s">
        <v>1302</v>
      </c>
      <c r="E1555" s="102"/>
    </row>
    <row r="1556" spans="1:5" x14ac:dyDescent="0.2">
      <c r="A1556" s="98" t="str">
        <f t="shared" si="24"/>
        <v>愛媛県宇和島市</v>
      </c>
      <c r="B1556" s="101" t="s">
        <v>1301</v>
      </c>
      <c r="C1556" s="102" t="s">
        <v>1260</v>
      </c>
      <c r="D1556" s="103" t="s">
        <v>1300</v>
      </c>
      <c r="E1556" s="102"/>
    </row>
    <row r="1557" spans="1:5" x14ac:dyDescent="0.2">
      <c r="A1557" s="98" t="str">
        <f t="shared" si="24"/>
        <v>愛媛県八幡浜市</v>
      </c>
      <c r="B1557" s="101" t="s">
        <v>1299</v>
      </c>
      <c r="C1557" s="102" t="s">
        <v>1260</v>
      </c>
      <c r="D1557" s="103" t="s">
        <v>1298</v>
      </c>
      <c r="E1557" s="102"/>
    </row>
    <row r="1558" spans="1:5" x14ac:dyDescent="0.2">
      <c r="A1558" s="98" t="str">
        <f t="shared" si="24"/>
        <v>愛媛県新居浜市</v>
      </c>
      <c r="B1558" s="101" t="s">
        <v>1297</v>
      </c>
      <c r="C1558" s="102" t="s">
        <v>1260</v>
      </c>
      <c r="D1558" s="103" t="s">
        <v>1296</v>
      </c>
      <c r="E1558" s="102"/>
    </row>
    <row r="1559" spans="1:5" x14ac:dyDescent="0.2">
      <c r="A1559" s="98" t="str">
        <f t="shared" si="24"/>
        <v>愛媛県西条市</v>
      </c>
      <c r="B1559" s="101" t="s">
        <v>1295</v>
      </c>
      <c r="C1559" s="102" t="s">
        <v>1260</v>
      </c>
      <c r="D1559" s="103" t="s">
        <v>1294</v>
      </c>
      <c r="E1559" s="102"/>
    </row>
    <row r="1560" spans="1:5" x14ac:dyDescent="0.2">
      <c r="A1560" s="98" t="str">
        <f t="shared" si="24"/>
        <v>愛媛県大洲市</v>
      </c>
      <c r="B1560" s="101" t="s">
        <v>1293</v>
      </c>
      <c r="C1560" s="102" t="s">
        <v>1260</v>
      </c>
      <c r="D1560" s="103" t="s">
        <v>1292</v>
      </c>
      <c r="E1560" s="102"/>
    </row>
    <row r="1561" spans="1:5" x14ac:dyDescent="0.2">
      <c r="A1561" s="98" t="str">
        <f t="shared" si="24"/>
        <v>愛媛県伊予市</v>
      </c>
      <c r="B1561" s="101" t="s">
        <v>1291</v>
      </c>
      <c r="C1561" s="102" t="s">
        <v>1260</v>
      </c>
      <c r="D1561" s="103" t="s">
        <v>1290</v>
      </c>
      <c r="E1561" s="102"/>
    </row>
    <row r="1562" spans="1:5" x14ac:dyDescent="0.2">
      <c r="A1562" s="98" t="str">
        <f t="shared" si="24"/>
        <v>愛媛県四国中央市</v>
      </c>
      <c r="B1562" s="101" t="s">
        <v>1289</v>
      </c>
      <c r="C1562" s="102" t="s">
        <v>1260</v>
      </c>
      <c r="D1562" s="103" t="s">
        <v>1288</v>
      </c>
      <c r="E1562" s="102"/>
    </row>
    <row r="1563" spans="1:5" x14ac:dyDescent="0.2">
      <c r="A1563" s="98" t="str">
        <f t="shared" si="24"/>
        <v>愛媛県西予市</v>
      </c>
      <c r="B1563" s="101" t="s">
        <v>1287</v>
      </c>
      <c r="C1563" s="102" t="s">
        <v>1260</v>
      </c>
      <c r="D1563" s="103" t="s">
        <v>1286</v>
      </c>
      <c r="E1563" s="102"/>
    </row>
    <row r="1564" spans="1:5" x14ac:dyDescent="0.2">
      <c r="A1564" s="98" t="str">
        <f t="shared" si="24"/>
        <v>愛媛県東温市</v>
      </c>
      <c r="B1564" s="101" t="s">
        <v>1285</v>
      </c>
      <c r="C1564" s="102" t="s">
        <v>1260</v>
      </c>
      <c r="D1564" s="103" t="s">
        <v>1284</v>
      </c>
      <c r="E1564" s="102"/>
    </row>
    <row r="1565" spans="1:5" x14ac:dyDescent="0.2">
      <c r="A1565" s="98" t="str">
        <f t="shared" si="24"/>
        <v>愛媛県越智郡上島町</v>
      </c>
      <c r="B1565" s="101" t="s">
        <v>1283</v>
      </c>
      <c r="C1565" s="102" t="s">
        <v>1260</v>
      </c>
      <c r="D1565" s="103" t="s">
        <v>1282</v>
      </c>
      <c r="E1565" s="102" t="s">
        <v>1281</v>
      </c>
    </row>
    <row r="1566" spans="1:5" x14ac:dyDescent="0.2">
      <c r="A1566" s="98" t="str">
        <f t="shared" si="24"/>
        <v>愛媛県上浮穴郡久万高原町</v>
      </c>
      <c r="B1566" s="101" t="s">
        <v>1280</v>
      </c>
      <c r="C1566" s="102" t="s">
        <v>1260</v>
      </c>
      <c r="D1566" s="103" t="s">
        <v>1279</v>
      </c>
      <c r="E1566" s="102" t="s">
        <v>1278</v>
      </c>
    </row>
    <row r="1567" spans="1:5" x14ac:dyDescent="0.2">
      <c r="A1567" s="98" t="str">
        <f t="shared" si="24"/>
        <v>愛媛県伊予郡松前町</v>
      </c>
      <c r="B1567" s="101" t="s">
        <v>1277</v>
      </c>
      <c r="C1567" s="102" t="s">
        <v>1260</v>
      </c>
      <c r="D1567" s="103" t="s">
        <v>1274</v>
      </c>
      <c r="E1567" s="102" t="s">
        <v>1276</v>
      </c>
    </row>
    <row r="1568" spans="1:5" x14ac:dyDescent="0.2">
      <c r="A1568" s="98" t="str">
        <f t="shared" si="24"/>
        <v>愛媛県伊予郡砥部町</v>
      </c>
      <c r="B1568" s="101" t="s">
        <v>1275</v>
      </c>
      <c r="C1568" s="102" t="s">
        <v>1260</v>
      </c>
      <c r="D1568" s="103" t="s">
        <v>1274</v>
      </c>
      <c r="E1568" s="102" t="s">
        <v>1273</v>
      </c>
    </row>
    <row r="1569" spans="1:5" x14ac:dyDescent="0.2">
      <c r="A1569" s="98" t="str">
        <f t="shared" si="24"/>
        <v>愛媛県喜多郡内子町</v>
      </c>
      <c r="B1569" s="101" t="s">
        <v>1272</v>
      </c>
      <c r="C1569" s="102" t="s">
        <v>1260</v>
      </c>
      <c r="D1569" s="103" t="s">
        <v>1271</v>
      </c>
      <c r="E1569" s="102" t="s">
        <v>1270</v>
      </c>
    </row>
    <row r="1570" spans="1:5" x14ac:dyDescent="0.2">
      <c r="A1570" s="98" t="str">
        <f t="shared" si="24"/>
        <v>愛媛県西宇和郡伊方町</v>
      </c>
      <c r="B1570" s="101" t="s">
        <v>1269</v>
      </c>
      <c r="C1570" s="102" t="s">
        <v>1260</v>
      </c>
      <c r="D1570" s="103" t="s">
        <v>1268</v>
      </c>
      <c r="E1570" s="102" t="s">
        <v>1267</v>
      </c>
    </row>
    <row r="1571" spans="1:5" x14ac:dyDescent="0.2">
      <c r="A1571" s="98" t="str">
        <f t="shared" si="24"/>
        <v>愛媛県北宇和郡松野町</v>
      </c>
      <c r="B1571" s="101" t="s">
        <v>1266</v>
      </c>
      <c r="C1571" s="102" t="s">
        <v>1260</v>
      </c>
      <c r="D1571" s="103" t="s">
        <v>1263</v>
      </c>
      <c r="E1571" s="102" t="s">
        <v>1265</v>
      </c>
    </row>
    <row r="1572" spans="1:5" x14ac:dyDescent="0.2">
      <c r="A1572" s="98" t="str">
        <f t="shared" si="24"/>
        <v>愛媛県北宇和郡鬼北町</v>
      </c>
      <c r="B1572" s="101" t="s">
        <v>1264</v>
      </c>
      <c r="C1572" s="102" t="s">
        <v>1260</v>
      </c>
      <c r="D1572" s="103" t="s">
        <v>1263</v>
      </c>
      <c r="E1572" s="102" t="s">
        <v>1262</v>
      </c>
    </row>
    <row r="1573" spans="1:5" x14ac:dyDescent="0.2">
      <c r="A1573" s="98" t="str">
        <f t="shared" si="24"/>
        <v>愛媛県南宇和郡愛南町</v>
      </c>
      <c r="B1573" s="101" t="s">
        <v>1261</v>
      </c>
      <c r="C1573" s="102" t="s">
        <v>1260</v>
      </c>
      <c r="D1573" s="103" t="s">
        <v>1259</v>
      </c>
      <c r="E1573" s="102" t="s">
        <v>1258</v>
      </c>
    </row>
    <row r="1574" spans="1:5" x14ac:dyDescent="0.2">
      <c r="A1574" s="98" t="str">
        <f t="shared" si="24"/>
        <v>高知県高知市</v>
      </c>
      <c r="B1574" s="101" t="s">
        <v>1257</v>
      </c>
      <c r="C1574" s="102" t="s">
        <v>1185</v>
      </c>
      <c r="D1574" s="103" t="s">
        <v>1256</v>
      </c>
      <c r="E1574" s="102"/>
    </row>
    <row r="1575" spans="1:5" x14ac:dyDescent="0.2">
      <c r="A1575" s="98" t="str">
        <f t="shared" si="24"/>
        <v>高知県室戸市</v>
      </c>
      <c r="B1575" s="101" t="s">
        <v>1255</v>
      </c>
      <c r="C1575" s="102" t="s">
        <v>1185</v>
      </c>
      <c r="D1575" s="103" t="s">
        <v>1254</v>
      </c>
      <c r="E1575" s="102"/>
    </row>
    <row r="1576" spans="1:5" x14ac:dyDescent="0.2">
      <c r="A1576" s="98" t="str">
        <f t="shared" si="24"/>
        <v>高知県安芸市</v>
      </c>
      <c r="B1576" s="101" t="s">
        <v>1253</v>
      </c>
      <c r="C1576" s="102" t="s">
        <v>1185</v>
      </c>
      <c r="D1576" s="103" t="s">
        <v>1252</v>
      </c>
      <c r="E1576" s="102"/>
    </row>
    <row r="1577" spans="1:5" x14ac:dyDescent="0.2">
      <c r="A1577" s="98" t="str">
        <f t="shared" si="24"/>
        <v>高知県南国市</v>
      </c>
      <c r="B1577" s="101" t="s">
        <v>1251</v>
      </c>
      <c r="C1577" s="102" t="s">
        <v>1185</v>
      </c>
      <c r="D1577" s="103" t="s">
        <v>1250</v>
      </c>
      <c r="E1577" s="102"/>
    </row>
    <row r="1578" spans="1:5" x14ac:dyDescent="0.2">
      <c r="A1578" s="98" t="str">
        <f t="shared" si="24"/>
        <v>高知県土佐市</v>
      </c>
      <c r="B1578" s="101" t="s">
        <v>1249</v>
      </c>
      <c r="C1578" s="102" t="s">
        <v>1185</v>
      </c>
      <c r="D1578" s="103" t="s">
        <v>1248</v>
      </c>
      <c r="E1578" s="102"/>
    </row>
    <row r="1579" spans="1:5" x14ac:dyDescent="0.2">
      <c r="A1579" s="98" t="str">
        <f t="shared" si="24"/>
        <v>高知県須崎市</v>
      </c>
      <c r="B1579" s="101" t="s">
        <v>1247</v>
      </c>
      <c r="C1579" s="102" t="s">
        <v>1185</v>
      </c>
      <c r="D1579" s="103" t="s">
        <v>1246</v>
      </c>
      <c r="E1579" s="102"/>
    </row>
    <row r="1580" spans="1:5" x14ac:dyDescent="0.2">
      <c r="A1580" s="98" t="str">
        <f t="shared" si="24"/>
        <v>高知県宿毛市</v>
      </c>
      <c r="B1580" s="101" t="s">
        <v>1245</v>
      </c>
      <c r="C1580" s="102" t="s">
        <v>1185</v>
      </c>
      <c r="D1580" s="103" t="s">
        <v>1244</v>
      </c>
      <c r="E1580" s="102"/>
    </row>
    <row r="1581" spans="1:5" x14ac:dyDescent="0.2">
      <c r="A1581" s="98" t="str">
        <f t="shared" si="24"/>
        <v>高知県土佐清水市</v>
      </c>
      <c r="B1581" s="101" t="s">
        <v>1243</v>
      </c>
      <c r="C1581" s="102" t="s">
        <v>1185</v>
      </c>
      <c r="D1581" s="103" t="s">
        <v>1242</v>
      </c>
      <c r="E1581" s="102"/>
    </row>
    <row r="1582" spans="1:5" x14ac:dyDescent="0.2">
      <c r="A1582" s="98" t="str">
        <f t="shared" si="24"/>
        <v>高知県四万十市</v>
      </c>
      <c r="B1582" s="101" t="s">
        <v>1241</v>
      </c>
      <c r="C1582" s="102" t="s">
        <v>1185</v>
      </c>
      <c r="D1582" s="103" t="s">
        <v>1240</v>
      </c>
      <c r="E1582" s="102"/>
    </row>
    <row r="1583" spans="1:5" x14ac:dyDescent="0.2">
      <c r="A1583" s="98" t="str">
        <f t="shared" si="24"/>
        <v>高知県香南市</v>
      </c>
      <c r="B1583" s="101" t="s">
        <v>1239</v>
      </c>
      <c r="C1583" s="102" t="s">
        <v>1185</v>
      </c>
      <c r="D1583" s="103" t="s">
        <v>1238</v>
      </c>
      <c r="E1583" s="102"/>
    </row>
    <row r="1584" spans="1:5" x14ac:dyDescent="0.2">
      <c r="A1584" s="98" t="str">
        <f t="shared" si="24"/>
        <v>高知県香美市</v>
      </c>
      <c r="B1584" s="101" t="s">
        <v>1237</v>
      </c>
      <c r="C1584" s="102" t="s">
        <v>1185</v>
      </c>
      <c r="D1584" s="103" t="s">
        <v>1236</v>
      </c>
      <c r="E1584" s="102"/>
    </row>
    <row r="1585" spans="1:5" x14ac:dyDescent="0.2">
      <c r="A1585" s="98" t="str">
        <f t="shared" si="24"/>
        <v>高知県安芸郡東洋町</v>
      </c>
      <c r="B1585" s="101" t="s">
        <v>1235</v>
      </c>
      <c r="C1585" s="102" t="s">
        <v>1185</v>
      </c>
      <c r="D1585" s="103" t="s">
        <v>1222</v>
      </c>
      <c r="E1585" s="102" t="s">
        <v>1234</v>
      </c>
    </row>
    <row r="1586" spans="1:5" x14ac:dyDescent="0.2">
      <c r="A1586" s="98" t="str">
        <f t="shared" si="24"/>
        <v>高知県安芸郡奈半利町</v>
      </c>
      <c r="B1586" s="101" t="s">
        <v>1233</v>
      </c>
      <c r="C1586" s="102" t="s">
        <v>1185</v>
      </c>
      <c r="D1586" s="103" t="s">
        <v>1222</v>
      </c>
      <c r="E1586" s="102" t="s">
        <v>1232</v>
      </c>
    </row>
    <row r="1587" spans="1:5" x14ac:dyDescent="0.2">
      <c r="A1587" s="98" t="str">
        <f t="shared" si="24"/>
        <v>高知県安芸郡田野町</v>
      </c>
      <c r="B1587" s="101" t="s">
        <v>1231</v>
      </c>
      <c r="C1587" s="102" t="s">
        <v>1185</v>
      </c>
      <c r="D1587" s="103" t="s">
        <v>1222</v>
      </c>
      <c r="E1587" s="102" t="s">
        <v>1230</v>
      </c>
    </row>
    <row r="1588" spans="1:5" x14ac:dyDescent="0.2">
      <c r="A1588" s="98" t="str">
        <f t="shared" si="24"/>
        <v>高知県安芸郡安田町</v>
      </c>
      <c r="B1588" s="101" t="s">
        <v>1229</v>
      </c>
      <c r="C1588" s="102" t="s">
        <v>1185</v>
      </c>
      <c r="D1588" s="103" t="s">
        <v>1222</v>
      </c>
      <c r="E1588" s="102" t="s">
        <v>1228</v>
      </c>
    </row>
    <row r="1589" spans="1:5" x14ac:dyDescent="0.2">
      <c r="A1589" s="98" t="str">
        <f t="shared" si="24"/>
        <v>高知県安芸郡北川村</v>
      </c>
      <c r="B1589" s="101" t="s">
        <v>1227</v>
      </c>
      <c r="C1589" s="102" t="s">
        <v>1185</v>
      </c>
      <c r="D1589" s="103" t="s">
        <v>1222</v>
      </c>
      <c r="E1589" s="102" t="s">
        <v>1226</v>
      </c>
    </row>
    <row r="1590" spans="1:5" x14ac:dyDescent="0.2">
      <c r="A1590" s="98" t="str">
        <f t="shared" si="24"/>
        <v>高知県安芸郡馬路村</v>
      </c>
      <c r="B1590" s="101" t="s">
        <v>1225</v>
      </c>
      <c r="C1590" s="102" t="s">
        <v>1185</v>
      </c>
      <c r="D1590" s="103" t="s">
        <v>1222</v>
      </c>
      <c r="E1590" s="102" t="s">
        <v>1224</v>
      </c>
    </row>
    <row r="1591" spans="1:5" x14ac:dyDescent="0.2">
      <c r="A1591" s="98" t="str">
        <f t="shared" si="24"/>
        <v>高知県安芸郡芸西村</v>
      </c>
      <c r="B1591" s="101" t="s">
        <v>1223</v>
      </c>
      <c r="C1591" s="102" t="s">
        <v>1185</v>
      </c>
      <c r="D1591" s="103" t="s">
        <v>1222</v>
      </c>
      <c r="E1591" s="102" t="s">
        <v>1221</v>
      </c>
    </row>
    <row r="1592" spans="1:5" x14ac:dyDescent="0.2">
      <c r="A1592" s="98" t="str">
        <f t="shared" si="24"/>
        <v>高知県長岡郡本山町</v>
      </c>
      <c r="B1592" s="101" t="s">
        <v>1220</v>
      </c>
      <c r="C1592" s="102" t="s">
        <v>1185</v>
      </c>
      <c r="D1592" s="103" t="s">
        <v>1217</v>
      </c>
      <c r="E1592" s="102" t="s">
        <v>1219</v>
      </c>
    </row>
    <row r="1593" spans="1:5" x14ac:dyDescent="0.2">
      <c r="A1593" s="98" t="str">
        <f t="shared" si="24"/>
        <v>高知県長岡郡大豊町</v>
      </c>
      <c r="B1593" s="101" t="s">
        <v>1218</v>
      </c>
      <c r="C1593" s="102" t="s">
        <v>1185</v>
      </c>
      <c r="D1593" s="103" t="s">
        <v>1217</v>
      </c>
      <c r="E1593" s="102" t="s">
        <v>1216</v>
      </c>
    </row>
    <row r="1594" spans="1:5" x14ac:dyDescent="0.2">
      <c r="A1594" s="98" t="str">
        <f t="shared" si="24"/>
        <v>高知県土佐郡土佐町</v>
      </c>
      <c r="B1594" s="101" t="s">
        <v>1215</v>
      </c>
      <c r="C1594" s="102" t="s">
        <v>1185</v>
      </c>
      <c r="D1594" s="103" t="s">
        <v>1212</v>
      </c>
      <c r="E1594" s="102" t="s">
        <v>1214</v>
      </c>
    </row>
    <row r="1595" spans="1:5" x14ac:dyDescent="0.2">
      <c r="A1595" s="98" t="str">
        <f t="shared" si="24"/>
        <v>高知県土佐郡大川村</v>
      </c>
      <c r="B1595" s="101" t="s">
        <v>1213</v>
      </c>
      <c r="C1595" s="102" t="s">
        <v>1185</v>
      </c>
      <c r="D1595" s="103" t="s">
        <v>1212</v>
      </c>
      <c r="E1595" s="102" t="s">
        <v>1211</v>
      </c>
    </row>
    <row r="1596" spans="1:5" x14ac:dyDescent="0.2">
      <c r="A1596" s="98" t="str">
        <f t="shared" si="24"/>
        <v>高知県吾川郡いの町</v>
      </c>
      <c r="B1596" s="101" t="s">
        <v>1210</v>
      </c>
      <c r="C1596" s="102" t="s">
        <v>1185</v>
      </c>
      <c r="D1596" s="103" t="s">
        <v>1207</v>
      </c>
      <c r="E1596" s="102" t="s">
        <v>1209</v>
      </c>
    </row>
    <row r="1597" spans="1:5" x14ac:dyDescent="0.2">
      <c r="A1597" s="98" t="str">
        <f t="shared" si="24"/>
        <v>高知県吾川郡仁淀川町</v>
      </c>
      <c r="B1597" s="101" t="s">
        <v>1208</v>
      </c>
      <c r="C1597" s="102" t="s">
        <v>1185</v>
      </c>
      <c r="D1597" s="103" t="s">
        <v>1207</v>
      </c>
      <c r="E1597" s="102" t="s">
        <v>1206</v>
      </c>
    </row>
    <row r="1598" spans="1:5" x14ac:dyDescent="0.2">
      <c r="A1598" s="98" t="str">
        <f t="shared" si="24"/>
        <v>高知県高岡郡中土佐町</v>
      </c>
      <c r="B1598" s="101" t="s">
        <v>1205</v>
      </c>
      <c r="C1598" s="102" t="s">
        <v>1185</v>
      </c>
      <c r="D1598" s="103" t="s">
        <v>1192</v>
      </c>
      <c r="E1598" s="102" t="s">
        <v>1204</v>
      </c>
    </row>
    <row r="1599" spans="1:5" x14ac:dyDescent="0.2">
      <c r="A1599" s="98" t="str">
        <f t="shared" si="24"/>
        <v>高知県高岡郡佐川町</v>
      </c>
      <c r="B1599" s="101" t="s">
        <v>1203</v>
      </c>
      <c r="C1599" s="102" t="s">
        <v>1185</v>
      </c>
      <c r="D1599" s="103" t="s">
        <v>1192</v>
      </c>
      <c r="E1599" s="102" t="s">
        <v>1202</v>
      </c>
    </row>
    <row r="1600" spans="1:5" x14ac:dyDescent="0.2">
      <c r="A1600" s="98" t="str">
        <f t="shared" si="24"/>
        <v>高知県高岡郡越知町</v>
      </c>
      <c r="B1600" s="101" t="s">
        <v>1201</v>
      </c>
      <c r="C1600" s="102" t="s">
        <v>1185</v>
      </c>
      <c r="D1600" s="103" t="s">
        <v>1192</v>
      </c>
      <c r="E1600" s="102" t="s">
        <v>1200</v>
      </c>
    </row>
    <row r="1601" spans="1:5" x14ac:dyDescent="0.2">
      <c r="A1601" s="98" t="str">
        <f t="shared" si="24"/>
        <v>高知県高岡郡梼原町</v>
      </c>
      <c r="B1601" s="101" t="s">
        <v>1199</v>
      </c>
      <c r="C1601" s="102" t="s">
        <v>1185</v>
      </c>
      <c r="D1601" s="103" t="s">
        <v>1192</v>
      </c>
      <c r="E1601" s="102" t="s">
        <v>1198</v>
      </c>
    </row>
    <row r="1602" spans="1:5" x14ac:dyDescent="0.2">
      <c r="A1602" s="98" t="str">
        <f t="shared" ref="A1602:A1665" si="25">C1602&amp;D1602&amp;E1602</f>
        <v>高知県高岡郡日高村</v>
      </c>
      <c r="B1602" s="101" t="s">
        <v>1197</v>
      </c>
      <c r="C1602" s="102" t="s">
        <v>1185</v>
      </c>
      <c r="D1602" s="103" t="s">
        <v>1192</v>
      </c>
      <c r="E1602" s="102" t="s">
        <v>1196</v>
      </c>
    </row>
    <row r="1603" spans="1:5" x14ac:dyDescent="0.2">
      <c r="A1603" s="98" t="str">
        <f t="shared" si="25"/>
        <v>高知県高岡郡津野町</v>
      </c>
      <c r="B1603" s="101" t="s">
        <v>1195</v>
      </c>
      <c r="C1603" s="102" t="s">
        <v>1185</v>
      </c>
      <c r="D1603" s="103" t="s">
        <v>1192</v>
      </c>
      <c r="E1603" s="102" t="s">
        <v>1194</v>
      </c>
    </row>
    <row r="1604" spans="1:5" x14ac:dyDescent="0.2">
      <c r="A1604" s="98" t="str">
        <f t="shared" si="25"/>
        <v>高知県高岡郡四万十町</v>
      </c>
      <c r="B1604" s="101" t="s">
        <v>1193</v>
      </c>
      <c r="C1604" s="102" t="s">
        <v>1185</v>
      </c>
      <c r="D1604" s="103" t="s">
        <v>1192</v>
      </c>
      <c r="E1604" s="102" t="s">
        <v>1191</v>
      </c>
    </row>
    <row r="1605" spans="1:5" x14ac:dyDescent="0.2">
      <c r="A1605" s="98" t="str">
        <f t="shared" si="25"/>
        <v>高知県幡多郡大月町</v>
      </c>
      <c r="B1605" s="101" t="s">
        <v>1190</v>
      </c>
      <c r="C1605" s="102" t="s">
        <v>1185</v>
      </c>
      <c r="D1605" s="103" t="s">
        <v>1184</v>
      </c>
      <c r="E1605" s="102" t="s">
        <v>1189</v>
      </c>
    </row>
    <row r="1606" spans="1:5" x14ac:dyDescent="0.2">
      <c r="A1606" s="98" t="str">
        <f t="shared" si="25"/>
        <v>高知県幡多郡三原村</v>
      </c>
      <c r="B1606" s="101" t="s">
        <v>1188</v>
      </c>
      <c r="C1606" s="102" t="s">
        <v>1185</v>
      </c>
      <c r="D1606" s="103" t="s">
        <v>1184</v>
      </c>
      <c r="E1606" s="102" t="s">
        <v>1187</v>
      </c>
    </row>
    <row r="1607" spans="1:5" x14ac:dyDescent="0.2">
      <c r="A1607" s="98" t="str">
        <f t="shared" si="25"/>
        <v>高知県幡多郡黒潮町</v>
      </c>
      <c r="B1607" s="101" t="s">
        <v>1186</v>
      </c>
      <c r="C1607" s="102" t="s">
        <v>1185</v>
      </c>
      <c r="D1607" s="103" t="s">
        <v>1184</v>
      </c>
      <c r="E1607" s="102" t="s">
        <v>1183</v>
      </c>
    </row>
    <row r="1608" spans="1:5" s="109" customFormat="1" x14ac:dyDescent="0.2">
      <c r="A1608" s="98" t="str">
        <f t="shared" si="25"/>
        <v>福岡県北九州市門司区</v>
      </c>
      <c r="B1608" s="104" t="s">
        <v>1182</v>
      </c>
      <c r="C1608" s="105" t="s">
        <v>1030</v>
      </c>
      <c r="D1608" s="107" t="s">
        <v>1169</v>
      </c>
      <c r="E1608" s="108" t="s">
        <v>1181</v>
      </c>
    </row>
    <row r="1609" spans="1:5" s="109" customFormat="1" x14ac:dyDescent="0.2">
      <c r="A1609" s="98" t="str">
        <f t="shared" si="25"/>
        <v>福岡県北九州市若松区</v>
      </c>
      <c r="B1609" s="104" t="s">
        <v>1180</v>
      </c>
      <c r="C1609" s="105" t="s">
        <v>1030</v>
      </c>
      <c r="D1609" s="107" t="s">
        <v>1169</v>
      </c>
      <c r="E1609" s="108" t="s">
        <v>1179</v>
      </c>
    </row>
    <row r="1610" spans="1:5" s="109" customFormat="1" x14ac:dyDescent="0.2">
      <c r="A1610" s="98" t="str">
        <f t="shared" si="25"/>
        <v>福岡県北九州市戸畑区</v>
      </c>
      <c r="B1610" s="104" t="s">
        <v>1178</v>
      </c>
      <c r="C1610" s="105" t="s">
        <v>1030</v>
      </c>
      <c r="D1610" s="107" t="s">
        <v>1169</v>
      </c>
      <c r="E1610" s="108" t="s">
        <v>1177</v>
      </c>
    </row>
    <row r="1611" spans="1:5" s="109" customFormat="1" x14ac:dyDescent="0.2">
      <c r="A1611" s="98" t="str">
        <f t="shared" si="25"/>
        <v>福岡県北九州市小倉北区</v>
      </c>
      <c r="B1611" s="104" t="s">
        <v>1176</v>
      </c>
      <c r="C1611" s="105" t="s">
        <v>1030</v>
      </c>
      <c r="D1611" s="107" t="s">
        <v>1169</v>
      </c>
      <c r="E1611" s="108" t="s">
        <v>1175</v>
      </c>
    </row>
    <row r="1612" spans="1:5" s="109" customFormat="1" x14ac:dyDescent="0.2">
      <c r="A1612" s="98" t="str">
        <f t="shared" si="25"/>
        <v>福岡県北九州市小倉南区</v>
      </c>
      <c r="B1612" s="104" t="s">
        <v>1174</v>
      </c>
      <c r="C1612" s="105" t="s">
        <v>1030</v>
      </c>
      <c r="D1612" s="107" t="s">
        <v>1169</v>
      </c>
      <c r="E1612" s="108" t="s">
        <v>1173</v>
      </c>
    </row>
    <row r="1613" spans="1:5" s="109" customFormat="1" x14ac:dyDescent="0.2">
      <c r="A1613" s="98" t="str">
        <f t="shared" si="25"/>
        <v>福岡県北九州市八幡東区</v>
      </c>
      <c r="B1613" s="104" t="s">
        <v>1172</v>
      </c>
      <c r="C1613" s="105" t="s">
        <v>1030</v>
      </c>
      <c r="D1613" s="107" t="s">
        <v>1169</v>
      </c>
      <c r="E1613" s="108" t="s">
        <v>1171</v>
      </c>
    </row>
    <row r="1614" spans="1:5" s="109" customFormat="1" x14ac:dyDescent="0.2">
      <c r="A1614" s="98" t="str">
        <f t="shared" si="25"/>
        <v>福岡県北九州市八幡西区</v>
      </c>
      <c r="B1614" s="104" t="s">
        <v>1170</v>
      </c>
      <c r="C1614" s="105" t="s">
        <v>1030</v>
      </c>
      <c r="D1614" s="107" t="s">
        <v>1169</v>
      </c>
      <c r="E1614" s="108" t="s">
        <v>1168</v>
      </c>
    </row>
    <row r="1615" spans="1:5" s="109" customFormat="1" x14ac:dyDescent="0.2">
      <c r="A1615" s="98" t="str">
        <f t="shared" si="25"/>
        <v>福岡県福岡市東区</v>
      </c>
      <c r="B1615" s="104" t="s">
        <v>1167</v>
      </c>
      <c r="C1615" s="105" t="s">
        <v>1030</v>
      </c>
      <c r="D1615" s="107" t="s">
        <v>1158</v>
      </c>
      <c r="E1615" s="108" t="s">
        <v>932</v>
      </c>
    </row>
    <row r="1616" spans="1:5" s="109" customFormat="1" x14ac:dyDescent="0.2">
      <c r="A1616" s="98" t="str">
        <f t="shared" si="25"/>
        <v>福岡県福岡市博多区</v>
      </c>
      <c r="B1616" s="104" t="s">
        <v>1166</v>
      </c>
      <c r="C1616" s="105" t="s">
        <v>1030</v>
      </c>
      <c r="D1616" s="107" t="s">
        <v>1158</v>
      </c>
      <c r="E1616" s="108" t="s">
        <v>1165</v>
      </c>
    </row>
    <row r="1617" spans="1:5" s="109" customFormat="1" x14ac:dyDescent="0.2">
      <c r="A1617" s="98" t="str">
        <f t="shared" si="25"/>
        <v>福岡県福岡市中央区</v>
      </c>
      <c r="B1617" s="104" t="s">
        <v>1164</v>
      </c>
      <c r="C1617" s="105" t="s">
        <v>1030</v>
      </c>
      <c r="D1617" s="107" t="s">
        <v>1158</v>
      </c>
      <c r="E1617" s="108" t="s">
        <v>933</v>
      </c>
    </row>
    <row r="1618" spans="1:5" s="109" customFormat="1" x14ac:dyDescent="0.2">
      <c r="A1618" s="98" t="str">
        <f t="shared" si="25"/>
        <v>福岡県福岡市南区</v>
      </c>
      <c r="B1618" s="104" t="s">
        <v>1163</v>
      </c>
      <c r="C1618" s="105" t="s">
        <v>1030</v>
      </c>
      <c r="D1618" s="107" t="s">
        <v>1158</v>
      </c>
      <c r="E1618" s="108" t="s">
        <v>930</v>
      </c>
    </row>
    <row r="1619" spans="1:5" s="109" customFormat="1" x14ac:dyDescent="0.2">
      <c r="A1619" s="98" t="str">
        <f t="shared" si="25"/>
        <v>福岡県福岡市西区</v>
      </c>
      <c r="B1619" s="104" t="s">
        <v>1162</v>
      </c>
      <c r="C1619" s="105" t="s">
        <v>1030</v>
      </c>
      <c r="D1619" s="107" t="s">
        <v>1158</v>
      </c>
      <c r="E1619" s="108" t="s">
        <v>931</v>
      </c>
    </row>
    <row r="1620" spans="1:5" s="109" customFormat="1" x14ac:dyDescent="0.2">
      <c r="A1620" s="98" t="str">
        <f t="shared" si="25"/>
        <v>福岡県福岡市城南区</v>
      </c>
      <c r="B1620" s="104" t="s">
        <v>1161</v>
      </c>
      <c r="C1620" s="105" t="s">
        <v>1030</v>
      </c>
      <c r="D1620" s="107" t="s">
        <v>1158</v>
      </c>
      <c r="E1620" s="108" t="s">
        <v>1160</v>
      </c>
    </row>
    <row r="1621" spans="1:5" s="109" customFormat="1" x14ac:dyDescent="0.2">
      <c r="A1621" s="98" t="str">
        <f t="shared" si="25"/>
        <v>福岡県福岡市早良区</v>
      </c>
      <c r="B1621" s="104" t="s">
        <v>1159</v>
      </c>
      <c r="C1621" s="105" t="s">
        <v>1030</v>
      </c>
      <c r="D1621" s="107" t="s">
        <v>1158</v>
      </c>
      <c r="E1621" s="108" t="s">
        <v>1157</v>
      </c>
    </row>
    <row r="1622" spans="1:5" x14ac:dyDescent="0.2">
      <c r="A1622" s="98" t="str">
        <f t="shared" si="25"/>
        <v>福岡県大牟田市</v>
      </c>
      <c r="B1622" s="101" t="s">
        <v>1156</v>
      </c>
      <c r="C1622" s="102" t="s">
        <v>1030</v>
      </c>
      <c r="D1622" s="103" t="s">
        <v>1155</v>
      </c>
      <c r="E1622" s="102"/>
    </row>
    <row r="1623" spans="1:5" x14ac:dyDescent="0.2">
      <c r="A1623" s="98" t="str">
        <f t="shared" si="25"/>
        <v>福岡県久留米市</v>
      </c>
      <c r="B1623" s="101" t="s">
        <v>1154</v>
      </c>
      <c r="C1623" s="102" t="s">
        <v>1030</v>
      </c>
      <c r="D1623" s="103" t="s">
        <v>1153</v>
      </c>
      <c r="E1623" s="102"/>
    </row>
    <row r="1624" spans="1:5" x14ac:dyDescent="0.2">
      <c r="A1624" s="98" t="str">
        <f t="shared" si="25"/>
        <v>福岡県直方市</v>
      </c>
      <c r="B1624" s="101" t="s">
        <v>1152</v>
      </c>
      <c r="C1624" s="102" t="s">
        <v>1030</v>
      </c>
      <c r="D1624" s="103" t="s">
        <v>1151</v>
      </c>
      <c r="E1624" s="102"/>
    </row>
    <row r="1625" spans="1:5" x14ac:dyDescent="0.2">
      <c r="A1625" s="98" t="str">
        <f t="shared" si="25"/>
        <v>福岡県飯塚市</v>
      </c>
      <c r="B1625" s="101" t="s">
        <v>1150</v>
      </c>
      <c r="C1625" s="102" t="s">
        <v>1030</v>
      </c>
      <c r="D1625" s="103" t="s">
        <v>1149</v>
      </c>
      <c r="E1625" s="102"/>
    </row>
    <row r="1626" spans="1:5" x14ac:dyDescent="0.2">
      <c r="A1626" s="98" t="str">
        <f t="shared" si="25"/>
        <v>福岡県田川市</v>
      </c>
      <c r="B1626" s="101" t="s">
        <v>1148</v>
      </c>
      <c r="C1626" s="102" t="s">
        <v>1030</v>
      </c>
      <c r="D1626" s="103" t="s">
        <v>1147</v>
      </c>
      <c r="E1626" s="102"/>
    </row>
    <row r="1627" spans="1:5" x14ac:dyDescent="0.2">
      <c r="A1627" s="98" t="str">
        <f t="shared" si="25"/>
        <v>福岡県柳川市</v>
      </c>
      <c r="B1627" s="101" t="s">
        <v>1146</v>
      </c>
      <c r="C1627" s="102" t="s">
        <v>1030</v>
      </c>
      <c r="D1627" s="103" t="s">
        <v>1145</v>
      </c>
      <c r="E1627" s="102"/>
    </row>
    <row r="1628" spans="1:5" x14ac:dyDescent="0.2">
      <c r="A1628" s="98" t="str">
        <f t="shared" si="25"/>
        <v>福岡県八女市</v>
      </c>
      <c r="B1628" s="101" t="s">
        <v>1144</v>
      </c>
      <c r="C1628" s="102" t="s">
        <v>1030</v>
      </c>
      <c r="D1628" s="103" t="s">
        <v>1143</v>
      </c>
      <c r="E1628" s="102"/>
    </row>
    <row r="1629" spans="1:5" x14ac:dyDescent="0.2">
      <c r="A1629" s="98" t="str">
        <f t="shared" si="25"/>
        <v>福岡県筑後市</v>
      </c>
      <c r="B1629" s="101" t="s">
        <v>1142</v>
      </c>
      <c r="C1629" s="102" t="s">
        <v>1030</v>
      </c>
      <c r="D1629" s="103" t="s">
        <v>1141</v>
      </c>
      <c r="E1629" s="102"/>
    </row>
    <row r="1630" spans="1:5" x14ac:dyDescent="0.2">
      <c r="A1630" s="98" t="str">
        <f t="shared" si="25"/>
        <v>福岡県大川市</v>
      </c>
      <c r="B1630" s="101" t="s">
        <v>1140</v>
      </c>
      <c r="C1630" s="102" t="s">
        <v>1030</v>
      </c>
      <c r="D1630" s="103" t="s">
        <v>1139</v>
      </c>
      <c r="E1630" s="102"/>
    </row>
    <row r="1631" spans="1:5" x14ac:dyDescent="0.2">
      <c r="A1631" s="98" t="str">
        <f t="shared" si="25"/>
        <v>福岡県行橋市</v>
      </c>
      <c r="B1631" s="101" t="s">
        <v>1138</v>
      </c>
      <c r="C1631" s="102" t="s">
        <v>1030</v>
      </c>
      <c r="D1631" s="103" t="s">
        <v>1137</v>
      </c>
      <c r="E1631" s="102"/>
    </row>
    <row r="1632" spans="1:5" x14ac:dyDescent="0.2">
      <c r="A1632" s="98" t="str">
        <f t="shared" si="25"/>
        <v>福岡県豊前市</v>
      </c>
      <c r="B1632" s="101" t="s">
        <v>1136</v>
      </c>
      <c r="C1632" s="102" t="s">
        <v>1030</v>
      </c>
      <c r="D1632" s="103" t="s">
        <v>1135</v>
      </c>
      <c r="E1632" s="102"/>
    </row>
    <row r="1633" spans="1:5" x14ac:dyDescent="0.2">
      <c r="A1633" s="98" t="str">
        <f t="shared" si="25"/>
        <v>福岡県中間市</v>
      </c>
      <c r="B1633" s="101" t="s">
        <v>1134</v>
      </c>
      <c r="C1633" s="102" t="s">
        <v>1030</v>
      </c>
      <c r="D1633" s="103" t="s">
        <v>1133</v>
      </c>
      <c r="E1633" s="102"/>
    </row>
    <row r="1634" spans="1:5" x14ac:dyDescent="0.2">
      <c r="A1634" s="98" t="str">
        <f t="shared" si="25"/>
        <v>福岡県小郡市</v>
      </c>
      <c r="B1634" s="101" t="s">
        <v>1132</v>
      </c>
      <c r="C1634" s="102" t="s">
        <v>1030</v>
      </c>
      <c r="D1634" s="103" t="s">
        <v>1131</v>
      </c>
      <c r="E1634" s="102"/>
    </row>
    <row r="1635" spans="1:5" x14ac:dyDescent="0.2">
      <c r="A1635" s="98" t="str">
        <f t="shared" si="25"/>
        <v>福岡県筑紫野市</v>
      </c>
      <c r="B1635" s="101" t="s">
        <v>1130</v>
      </c>
      <c r="C1635" s="102" t="s">
        <v>1030</v>
      </c>
      <c r="D1635" s="103" t="s">
        <v>1129</v>
      </c>
      <c r="E1635" s="102"/>
    </row>
    <row r="1636" spans="1:5" x14ac:dyDescent="0.2">
      <c r="A1636" s="98" t="str">
        <f t="shared" si="25"/>
        <v>福岡県春日市</v>
      </c>
      <c r="B1636" s="101" t="s">
        <v>1128</v>
      </c>
      <c r="C1636" s="102" t="s">
        <v>1030</v>
      </c>
      <c r="D1636" s="103" t="s">
        <v>1127</v>
      </c>
      <c r="E1636" s="102"/>
    </row>
    <row r="1637" spans="1:5" x14ac:dyDescent="0.2">
      <c r="A1637" s="98" t="str">
        <f t="shared" si="25"/>
        <v>福岡県大野城市</v>
      </c>
      <c r="B1637" s="101" t="s">
        <v>1126</v>
      </c>
      <c r="C1637" s="102" t="s">
        <v>1030</v>
      </c>
      <c r="D1637" s="103" t="s">
        <v>1125</v>
      </c>
      <c r="E1637" s="102"/>
    </row>
    <row r="1638" spans="1:5" x14ac:dyDescent="0.2">
      <c r="A1638" s="98" t="str">
        <f t="shared" si="25"/>
        <v>福岡県宗像市</v>
      </c>
      <c r="B1638" s="101" t="s">
        <v>1124</v>
      </c>
      <c r="C1638" s="102" t="s">
        <v>1030</v>
      </c>
      <c r="D1638" s="103" t="s">
        <v>1123</v>
      </c>
      <c r="E1638" s="102"/>
    </row>
    <row r="1639" spans="1:5" x14ac:dyDescent="0.2">
      <c r="A1639" s="98" t="str">
        <f t="shared" si="25"/>
        <v>福岡県太宰府市</v>
      </c>
      <c r="B1639" s="101" t="s">
        <v>1122</v>
      </c>
      <c r="C1639" s="102" t="s">
        <v>1030</v>
      </c>
      <c r="D1639" s="103" t="s">
        <v>1121</v>
      </c>
      <c r="E1639" s="102"/>
    </row>
    <row r="1640" spans="1:5" x14ac:dyDescent="0.2">
      <c r="A1640" s="98" t="str">
        <f t="shared" si="25"/>
        <v>福岡県古賀市</v>
      </c>
      <c r="B1640" s="101" t="s">
        <v>1120</v>
      </c>
      <c r="C1640" s="102" t="s">
        <v>1030</v>
      </c>
      <c r="D1640" s="103" t="s">
        <v>1119</v>
      </c>
      <c r="E1640" s="102"/>
    </row>
    <row r="1641" spans="1:5" x14ac:dyDescent="0.2">
      <c r="A1641" s="98" t="str">
        <f t="shared" si="25"/>
        <v>福岡県福津市</v>
      </c>
      <c r="B1641" s="101" t="s">
        <v>1118</v>
      </c>
      <c r="C1641" s="102" t="s">
        <v>1030</v>
      </c>
      <c r="D1641" s="103" t="s">
        <v>1117</v>
      </c>
      <c r="E1641" s="102"/>
    </row>
    <row r="1642" spans="1:5" x14ac:dyDescent="0.2">
      <c r="A1642" s="98" t="str">
        <f t="shared" si="25"/>
        <v>福岡県うきは市</v>
      </c>
      <c r="B1642" s="101" t="s">
        <v>1116</v>
      </c>
      <c r="C1642" s="102" t="s">
        <v>1030</v>
      </c>
      <c r="D1642" s="103" t="s">
        <v>1115</v>
      </c>
      <c r="E1642" s="102"/>
    </row>
    <row r="1643" spans="1:5" x14ac:dyDescent="0.2">
      <c r="A1643" s="98" t="str">
        <f t="shared" si="25"/>
        <v>福岡県宮若市</v>
      </c>
      <c r="B1643" s="101" t="s">
        <v>1114</v>
      </c>
      <c r="C1643" s="102" t="s">
        <v>1030</v>
      </c>
      <c r="D1643" s="103" t="s">
        <v>1113</v>
      </c>
      <c r="E1643" s="102"/>
    </row>
    <row r="1644" spans="1:5" x14ac:dyDescent="0.2">
      <c r="A1644" s="98" t="str">
        <f t="shared" si="25"/>
        <v>福岡県嘉麻市</v>
      </c>
      <c r="B1644" s="101" t="s">
        <v>1112</v>
      </c>
      <c r="C1644" s="102" t="s">
        <v>1030</v>
      </c>
      <c r="D1644" s="103" t="s">
        <v>1111</v>
      </c>
      <c r="E1644" s="102"/>
    </row>
    <row r="1645" spans="1:5" x14ac:dyDescent="0.2">
      <c r="A1645" s="98" t="str">
        <f t="shared" si="25"/>
        <v>福岡県朝倉市</v>
      </c>
      <c r="B1645" s="101" t="s">
        <v>1110</v>
      </c>
      <c r="C1645" s="102" t="s">
        <v>1030</v>
      </c>
      <c r="D1645" s="103" t="s">
        <v>1109</v>
      </c>
      <c r="E1645" s="102"/>
    </row>
    <row r="1646" spans="1:5" x14ac:dyDescent="0.2">
      <c r="A1646" s="98" t="str">
        <f t="shared" si="25"/>
        <v>福岡県みやま市</v>
      </c>
      <c r="B1646" s="101" t="s">
        <v>1108</v>
      </c>
      <c r="C1646" s="102" t="s">
        <v>1030</v>
      </c>
      <c r="D1646" s="103" t="s">
        <v>1107</v>
      </c>
      <c r="E1646" s="102"/>
    </row>
    <row r="1647" spans="1:5" x14ac:dyDescent="0.2">
      <c r="A1647" s="98" t="str">
        <f t="shared" si="25"/>
        <v>福岡県糸島市</v>
      </c>
      <c r="B1647" s="101" t="s">
        <v>1106</v>
      </c>
      <c r="C1647" s="102" t="s">
        <v>1030</v>
      </c>
      <c r="D1647" s="103" t="s">
        <v>1105</v>
      </c>
      <c r="E1647" s="102"/>
    </row>
    <row r="1648" spans="1:5" x14ac:dyDescent="0.2">
      <c r="A1648" s="98" t="str">
        <f t="shared" si="25"/>
        <v>福岡県那珂川市</v>
      </c>
      <c r="B1648" s="101" t="s">
        <v>1104</v>
      </c>
      <c r="C1648" s="102" t="s">
        <v>1103</v>
      </c>
      <c r="D1648" s="103" t="s">
        <v>1102</v>
      </c>
      <c r="E1648" s="102"/>
    </row>
    <row r="1649" spans="1:5" x14ac:dyDescent="0.2">
      <c r="A1649" s="98" t="str">
        <f t="shared" si="25"/>
        <v>福岡県糟屋郡宇美町</v>
      </c>
      <c r="B1649" s="101" t="s">
        <v>1101</v>
      </c>
      <c r="C1649" s="102" t="s">
        <v>1030</v>
      </c>
      <c r="D1649" s="103" t="s">
        <v>1088</v>
      </c>
      <c r="E1649" s="102" t="s">
        <v>1100</v>
      </c>
    </row>
    <row r="1650" spans="1:5" x14ac:dyDescent="0.2">
      <c r="A1650" s="98" t="str">
        <f t="shared" si="25"/>
        <v>福岡県糟屋郡篠栗町</v>
      </c>
      <c r="B1650" s="101" t="s">
        <v>1099</v>
      </c>
      <c r="C1650" s="102" t="s">
        <v>1030</v>
      </c>
      <c r="D1650" s="103" t="s">
        <v>1088</v>
      </c>
      <c r="E1650" s="102" t="s">
        <v>1098</v>
      </c>
    </row>
    <row r="1651" spans="1:5" x14ac:dyDescent="0.2">
      <c r="A1651" s="98" t="str">
        <f t="shared" si="25"/>
        <v>福岡県糟屋郡志免町</v>
      </c>
      <c r="B1651" s="101" t="s">
        <v>1097</v>
      </c>
      <c r="C1651" s="102" t="s">
        <v>1030</v>
      </c>
      <c r="D1651" s="103" t="s">
        <v>1088</v>
      </c>
      <c r="E1651" s="102" t="s">
        <v>1096</v>
      </c>
    </row>
    <row r="1652" spans="1:5" x14ac:dyDescent="0.2">
      <c r="A1652" s="98" t="str">
        <f t="shared" si="25"/>
        <v>福岡県糟屋郡須恵町</v>
      </c>
      <c r="B1652" s="101" t="s">
        <v>1095</v>
      </c>
      <c r="C1652" s="102" t="s">
        <v>1030</v>
      </c>
      <c r="D1652" s="103" t="s">
        <v>1088</v>
      </c>
      <c r="E1652" s="102" t="s">
        <v>1094</v>
      </c>
    </row>
    <row r="1653" spans="1:5" x14ac:dyDescent="0.2">
      <c r="A1653" s="98" t="str">
        <f t="shared" si="25"/>
        <v>福岡県糟屋郡新宮町</v>
      </c>
      <c r="B1653" s="101" t="s">
        <v>1093</v>
      </c>
      <c r="C1653" s="102" t="s">
        <v>1030</v>
      </c>
      <c r="D1653" s="103" t="s">
        <v>1088</v>
      </c>
      <c r="E1653" s="102" t="s">
        <v>1092</v>
      </c>
    </row>
    <row r="1654" spans="1:5" x14ac:dyDescent="0.2">
      <c r="A1654" s="98" t="str">
        <f t="shared" si="25"/>
        <v>福岡県糟屋郡久山町</v>
      </c>
      <c r="B1654" s="101" t="s">
        <v>1091</v>
      </c>
      <c r="C1654" s="102" t="s">
        <v>1030</v>
      </c>
      <c r="D1654" s="103" t="s">
        <v>1088</v>
      </c>
      <c r="E1654" s="102" t="s">
        <v>1090</v>
      </c>
    </row>
    <row r="1655" spans="1:5" x14ac:dyDescent="0.2">
      <c r="A1655" s="98" t="str">
        <f t="shared" si="25"/>
        <v>福岡県糟屋郡粕屋町</v>
      </c>
      <c r="B1655" s="101" t="s">
        <v>1089</v>
      </c>
      <c r="C1655" s="102" t="s">
        <v>1030</v>
      </c>
      <c r="D1655" s="103" t="s">
        <v>1088</v>
      </c>
      <c r="E1655" s="102" t="s">
        <v>1087</v>
      </c>
    </row>
    <row r="1656" spans="1:5" x14ac:dyDescent="0.2">
      <c r="A1656" s="98" t="str">
        <f t="shared" si="25"/>
        <v>福岡県遠賀郡芦屋町</v>
      </c>
      <c r="B1656" s="101" t="s">
        <v>1086</v>
      </c>
      <c r="C1656" s="102" t="s">
        <v>1030</v>
      </c>
      <c r="D1656" s="103" t="s">
        <v>1079</v>
      </c>
      <c r="E1656" s="102" t="s">
        <v>1085</v>
      </c>
    </row>
    <row r="1657" spans="1:5" x14ac:dyDescent="0.2">
      <c r="A1657" s="98" t="str">
        <f t="shared" si="25"/>
        <v>福岡県遠賀郡水巻町</v>
      </c>
      <c r="B1657" s="101" t="s">
        <v>1084</v>
      </c>
      <c r="C1657" s="102" t="s">
        <v>1030</v>
      </c>
      <c r="D1657" s="103" t="s">
        <v>1079</v>
      </c>
      <c r="E1657" s="102" t="s">
        <v>1083</v>
      </c>
    </row>
    <row r="1658" spans="1:5" x14ac:dyDescent="0.2">
      <c r="A1658" s="98" t="str">
        <f t="shared" si="25"/>
        <v>福岡県遠賀郡岡垣町</v>
      </c>
      <c r="B1658" s="101" t="s">
        <v>1082</v>
      </c>
      <c r="C1658" s="102" t="s">
        <v>1030</v>
      </c>
      <c r="D1658" s="103" t="s">
        <v>1079</v>
      </c>
      <c r="E1658" s="102" t="s">
        <v>1081</v>
      </c>
    </row>
    <row r="1659" spans="1:5" x14ac:dyDescent="0.2">
      <c r="A1659" s="98" t="str">
        <f t="shared" si="25"/>
        <v>福岡県遠賀郡遠賀町</v>
      </c>
      <c r="B1659" s="101" t="s">
        <v>1080</v>
      </c>
      <c r="C1659" s="102" t="s">
        <v>1030</v>
      </c>
      <c r="D1659" s="103" t="s">
        <v>1079</v>
      </c>
      <c r="E1659" s="102" t="s">
        <v>1078</v>
      </c>
    </row>
    <row r="1660" spans="1:5" x14ac:dyDescent="0.2">
      <c r="A1660" s="98" t="str">
        <f t="shared" si="25"/>
        <v>福岡県鞍手郡小竹町</v>
      </c>
      <c r="B1660" s="101" t="s">
        <v>1077</v>
      </c>
      <c r="C1660" s="102" t="s">
        <v>1030</v>
      </c>
      <c r="D1660" s="103" t="s">
        <v>1074</v>
      </c>
      <c r="E1660" s="102" t="s">
        <v>1076</v>
      </c>
    </row>
    <row r="1661" spans="1:5" x14ac:dyDescent="0.2">
      <c r="A1661" s="98" t="str">
        <f t="shared" si="25"/>
        <v>福岡県鞍手郡鞍手町</v>
      </c>
      <c r="B1661" s="101" t="s">
        <v>1075</v>
      </c>
      <c r="C1661" s="102" t="s">
        <v>1030</v>
      </c>
      <c r="D1661" s="103" t="s">
        <v>1074</v>
      </c>
      <c r="E1661" s="102" t="s">
        <v>1073</v>
      </c>
    </row>
    <row r="1662" spans="1:5" x14ac:dyDescent="0.2">
      <c r="A1662" s="98" t="str">
        <f t="shared" si="25"/>
        <v>福岡県嘉穂郡桂川町</v>
      </c>
      <c r="B1662" s="101" t="s">
        <v>1072</v>
      </c>
      <c r="C1662" s="102" t="s">
        <v>1030</v>
      </c>
      <c r="D1662" s="103" t="s">
        <v>1071</v>
      </c>
      <c r="E1662" s="102" t="s">
        <v>1070</v>
      </c>
    </row>
    <row r="1663" spans="1:5" x14ac:dyDescent="0.2">
      <c r="A1663" s="98" t="str">
        <f t="shared" si="25"/>
        <v>福岡県朝倉郡筑前町</v>
      </c>
      <c r="B1663" s="101" t="s">
        <v>1069</v>
      </c>
      <c r="C1663" s="102" t="s">
        <v>1030</v>
      </c>
      <c r="D1663" s="103" t="s">
        <v>1066</v>
      </c>
      <c r="E1663" s="102" t="s">
        <v>1068</v>
      </c>
    </row>
    <row r="1664" spans="1:5" x14ac:dyDescent="0.2">
      <c r="A1664" s="98" t="str">
        <f t="shared" si="25"/>
        <v>福岡県朝倉郡東峰村</v>
      </c>
      <c r="B1664" s="101" t="s">
        <v>1067</v>
      </c>
      <c r="C1664" s="102" t="s">
        <v>1030</v>
      </c>
      <c r="D1664" s="103" t="s">
        <v>1066</v>
      </c>
      <c r="E1664" s="102" t="s">
        <v>1065</v>
      </c>
    </row>
    <row r="1665" spans="1:5" x14ac:dyDescent="0.2">
      <c r="A1665" s="98" t="str">
        <f t="shared" si="25"/>
        <v>福岡県三井郡大刀洗町</v>
      </c>
      <c r="B1665" s="101" t="s">
        <v>1064</v>
      </c>
      <c r="C1665" s="102" t="s">
        <v>1030</v>
      </c>
      <c r="D1665" s="103" t="s">
        <v>1063</v>
      </c>
      <c r="E1665" s="102" t="s">
        <v>1062</v>
      </c>
    </row>
    <row r="1666" spans="1:5" x14ac:dyDescent="0.2">
      <c r="A1666" s="98" t="str">
        <f t="shared" ref="A1666:A1729" si="26">C1666&amp;D1666&amp;E1666</f>
        <v>福岡県三潴郡大木町</v>
      </c>
      <c r="B1666" s="101" t="s">
        <v>1061</v>
      </c>
      <c r="C1666" s="102" t="s">
        <v>1030</v>
      </c>
      <c r="D1666" s="103" t="s">
        <v>1060</v>
      </c>
      <c r="E1666" s="102" t="s">
        <v>1059</v>
      </c>
    </row>
    <row r="1667" spans="1:5" x14ac:dyDescent="0.2">
      <c r="A1667" s="98" t="str">
        <f t="shared" si="26"/>
        <v>福岡県八女郡広川町</v>
      </c>
      <c r="B1667" s="101" t="s">
        <v>1058</v>
      </c>
      <c r="C1667" s="102" t="s">
        <v>1030</v>
      </c>
      <c r="D1667" s="103" t="s">
        <v>1057</v>
      </c>
      <c r="E1667" s="102" t="s">
        <v>1056</v>
      </c>
    </row>
    <row r="1668" spans="1:5" x14ac:dyDescent="0.2">
      <c r="A1668" s="98" t="str">
        <f t="shared" si="26"/>
        <v>福岡県田川郡香春町</v>
      </c>
      <c r="B1668" s="101" t="s">
        <v>1055</v>
      </c>
      <c r="C1668" s="102" t="s">
        <v>1030</v>
      </c>
      <c r="D1668" s="103" t="s">
        <v>1042</v>
      </c>
      <c r="E1668" s="102" t="s">
        <v>1054</v>
      </c>
    </row>
    <row r="1669" spans="1:5" x14ac:dyDescent="0.2">
      <c r="A1669" s="98" t="str">
        <f t="shared" si="26"/>
        <v>福岡県田川郡添田町</v>
      </c>
      <c r="B1669" s="101" t="s">
        <v>1053</v>
      </c>
      <c r="C1669" s="102" t="s">
        <v>1030</v>
      </c>
      <c r="D1669" s="103" t="s">
        <v>1042</v>
      </c>
      <c r="E1669" s="102" t="s">
        <v>1052</v>
      </c>
    </row>
    <row r="1670" spans="1:5" x14ac:dyDescent="0.2">
      <c r="A1670" s="98" t="str">
        <f t="shared" si="26"/>
        <v>福岡県田川郡糸田町</v>
      </c>
      <c r="B1670" s="101" t="s">
        <v>1051</v>
      </c>
      <c r="C1670" s="102" t="s">
        <v>1030</v>
      </c>
      <c r="D1670" s="103" t="s">
        <v>1042</v>
      </c>
      <c r="E1670" s="102" t="s">
        <v>1050</v>
      </c>
    </row>
    <row r="1671" spans="1:5" x14ac:dyDescent="0.2">
      <c r="A1671" s="98" t="str">
        <f t="shared" si="26"/>
        <v>福岡県田川郡川崎町</v>
      </c>
      <c r="B1671" s="101" t="s">
        <v>1049</v>
      </c>
      <c r="C1671" s="102" t="s">
        <v>1030</v>
      </c>
      <c r="D1671" s="103" t="s">
        <v>1042</v>
      </c>
      <c r="E1671" s="102" t="s">
        <v>1048</v>
      </c>
    </row>
    <row r="1672" spans="1:5" x14ac:dyDescent="0.2">
      <c r="A1672" s="98" t="str">
        <f t="shared" si="26"/>
        <v>福岡県田川郡大任町</v>
      </c>
      <c r="B1672" s="101" t="s">
        <v>1047</v>
      </c>
      <c r="C1672" s="102" t="s">
        <v>1030</v>
      </c>
      <c r="D1672" s="103" t="s">
        <v>1042</v>
      </c>
      <c r="E1672" s="102" t="s">
        <v>1046</v>
      </c>
    </row>
    <row r="1673" spans="1:5" x14ac:dyDescent="0.2">
      <c r="A1673" s="98" t="str">
        <f t="shared" si="26"/>
        <v>福岡県田川郡赤村</v>
      </c>
      <c r="B1673" s="101" t="s">
        <v>1045</v>
      </c>
      <c r="C1673" s="102" t="s">
        <v>1030</v>
      </c>
      <c r="D1673" s="103" t="s">
        <v>1042</v>
      </c>
      <c r="E1673" s="102" t="s">
        <v>1044</v>
      </c>
    </row>
    <row r="1674" spans="1:5" x14ac:dyDescent="0.2">
      <c r="A1674" s="98" t="str">
        <f t="shared" si="26"/>
        <v>福岡県田川郡福智町</v>
      </c>
      <c r="B1674" s="101" t="s">
        <v>1043</v>
      </c>
      <c r="C1674" s="102" t="s">
        <v>1030</v>
      </c>
      <c r="D1674" s="103" t="s">
        <v>1042</v>
      </c>
      <c r="E1674" s="102" t="s">
        <v>1041</v>
      </c>
    </row>
    <row r="1675" spans="1:5" x14ac:dyDescent="0.2">
      <c r="A1675" s="98" t="str">
        <f t="shared" si="26"/>
        <v>福岡県京都郡苅田町</v>
      </c>
      <c r="B1675" s="101" t="s">
        <v>1040</v>
      </c>
      <c r="C1675" s="102" t="s">
        <v>1030</v>
      </c>
      <c r="D1675" s="103" t="s">
        <v>1037</v>
      </c>
      <c r="E1675" s="102" t="s">
        <v>1039</v>
      </c>
    </row>
    <row r="1676" spans="1:5" x14ac:dyDescent="0.2">
      <c r="A1676" s="98" t="str">
        <f t="shared" si="26"/>
        <v>福岡県京都郡みやこ町</v>
      </c>
      <c r="B1676" s="101" t="s">
        <v>1038</v>
      </c>
      <c r="C1676" s="102" t="s">
        <v>1030</v>
      </c>
      <c r="D1676" s="103" t="s">
        <v>1037</v>
      </c>
      <c r="E1676" s="102" t="s">
        <v>1036</v>
      </c>
    </row>
    <row r="1677" spans="1:5" x14ac:dyDescent="0.2">
      <c r="A1677" s="98" t="str">
        <f t="shared" si="26"/>
        <v>福岡県築上郡吉富町</v>
      </c>
      <c r="B1677" s="101" t="s">
        <v>1035</v>
      </c>
      <c r="C1677" s="102" t="s">
        <v>1030</v>
      </c>
      <c r="D1677" s="103" t="s">
        <v>1029</v>
      </c>
      <c r="E1677" s="102" t="s">
        <v>1034</v>
      </c>
    </row>
    <row r="1678" spans="1:5" x14ac:dyDescent="0.2">
      <c r="A1678" s="98" t="str">
        <f t="shared" si="26"/>
        <v>福岡県築上郡上毛町</v>
      </c>
      <c r="B1678" s="101" t="s">
        <v>1033</v>
      </c>
      <c r="C1678" s="102" t="s">
        <v>1030</v>
      </c>
      <c r="D1678" s="103" t="s">
        <v>1029</v>
      </c>
      <c r="E1678" s="102" t="s">
        <v>1032</v>
      </c>
    </row>
    <row r="1679" spans="1:5" x14ac:dyDescent="0.2">
      <c r="A1679" s="98" t="str">
        <f t="shared" si="26"/>
        <v>福岡県築上郡築上町</v>
      </c>
      <c r="B1679" s="101" t="s">
        <v>1031</v>
      </c>
      <c r="C1679" s="102" t="s">
        <v>1030</v>
      </c>
      <c r="D1679" s="103" t="s">
        <v>1029</v>
      </c>
      <c r="E1679" s="102" t="s">
        <v>1028</v>
      </c>
    </row>
    <row r="1680" spans="1:5" x14ac:dyDescent="0.2">
      <c r="A1680" s="98" t="str">
        <f t="shared" si="26"/>
        <v>佐賀県佐賀市</v>
      </c>
      <c r="B1680" s="101" t="s">
        <v>1027</v>
      </c>
      <c r="C1680" s="102" t="s">
        <v>983</v>
      </c>
      <c r="D1680" s="103" t="s">
        <v>1026</v>
      </c>
      <c r="E1680" s="102"/>
    </row>
    <row r="1681" spans="1:5" x14ac:dyDescent="0.2">
      <c r="A1681" s="98" t="str">
        <f t="shared" si="26"/>
        <v>佐賀県唐津市</v>
      </c>
      <c r="B1681" s="101" t="s">
        <v>1025</v>
      </c>
      <c r="C1681" s="102" t="s">
        <v>983</v>
      </c>
      <c r="D1681" s="103" t="s">
        <v>1024</v>
      </c>
      <c r="E1681" s="102"/>
    </row>
    <row r="1682" spans="1:5" x14ac:dyDescent="0.2">
      <c r="A1682" s="98" t="str">
        <f t="shared" si="26"/>
        <v>佐賀県鳥栖市</v>
      </c>
      <c r="B1682" s="101" t="s">
        <v>1023</v>
      </c>
      <c r="C1682" s="102" t="s">
        <v>983</v>
      </c>
      <c r="D1682" s="103" t="s">
        <v>1022</v>
      </c>
      <c r="E1682" s="102"/>
    </row>
    <row r="1683" spans="1:5" x14ac:dyDescent="0.2">
      <c r="A1683" s="98" t="str">
        <f t="shared" si="26"/>
        <v>佐賀県多久市</v>
      </c>
      <c r="B1683" s="101" t="s">
        <v>1021</v>
      </c>
      <c r="C1683" s="102" t="s">
        <v>983</v>
      </c>
      <c r="D1683" s="103" t="s">
        <v>1020</v>
      </c>
      <c r="E1683" s="102"/>
    </row>
    <row r="1684" spans="1:5" x14ac:dyDescent="0.2">
      <c r="A1684" s="98" t="str">
        <f t="shared" si="26"/>
        <v>佐賀県伊万里市</v>
      </c>
      <c r="B1684" s="101" t="s">
        <v>1019</v>
      </c>
      <c r="C1684" s="102" t="s">
        <v>983</v>
      </c>
      <c r="D1684" s="103" t="s">
        <v>1018</v>
      </c>
      <c r="E1684" s="102"/>
    </row>
    <row r="1685" spans="1:5" x14ac:dyDescent="0.2">
      <c r="A1685" s="98" t="str">
        <f t="shared" si="26"/>
        <v>佐賀県武雄市</v>
      </c>
      <c r="B1685" s="101" t="s">
        <v>1017</v>
      </c>
      <c r="C1685" s="102" t="s">
        <v>983</v>
      </c>
      <c r="D1685" s="103" t="s">
        <v>1016</v>
      </c>
      <c r="E1685" s="102"/>
    </row>
    <row r="1686" spans="1:5" x14ac:dyDescent="0.2">
      <c r="A1686" s="98" t="str">
        <f t="shared" si="26"/>
        <v>佐賀県鹿島市</v>
      </c>
      <c r="B1686" s="101" t="s">
        <v>1015</v>
      </c>
      <c r="C1686" s="102" t="s">
        <v>983</v>
      </c>
      <c r="D1686" s="103" t="s">
        <v>1014</v>
      </c>
      <c r="E1686" s="102"/>
    </row>
    <row r="1687" spans="1:5" x14ac:dyDescent="0.2">
      <c r="A1687" s="98" t="str">
        <f t="shared" si="26"/>
        <v>佐賀県小城市</v>
      </c>
      <c r="B1687" s="101" t="s">
        <v>1013</v>
      </c>
      <c r="C1687" s="102" t="s">
        <v>983</v>
      </c>
      <c r="D1687" s="103" t="s">
        <v>1012</v>
      </c>
      <c r="E1687" s="102"/>
    </row>
    <row r="1688" spans="1:5" x14ac:dyDescent="0.2">
      <c r="A1688" s="98" t="str">
        <f t="shared" si="26"/>
        <v>佐賀県嬉野市</v>
      </c>
      <c r="B1688" s="101" t="s">
        <v>1011</v>
      </c>
      <c r="C1688" s="102" t="s">
        <v>983</v>
      </c>
      <c r="D1688" s="103" t="s">
        <v>1010</v>
      </c>
      <c r="E1688" s="102"/>
    </row>
    <row r="1689" spans="1:5" x14ac:dyDescent="0.2">
      <c r="A1689" s="98" t="str">
        <f t="shared" si="26"/>
        <v>佐賀県神埼市</v>
      </c>
      <c r="B1689" s="101" t="s">
        <v>1009</v>
      </c>
      <c r="C1689" s="102" t="s">
        <v>983</v>
      </c>
      <c r="D1689" s="103" t="s">
        <v>1008</v>
      </c>
      <c r="E1689" s="102"/>
    </row>
    <row r="1690" spans="1:5" x14ac:dyDescent="0.2">
      <c r="A1690" s="98" t="str">
        <f t="shared" si="26"/>
        <v>佐賀県神埼郡吉野ヶ里町</v>
      </c>
      <c r="B1690" s="101" t="s">
        <v>1007</v>
      </c>
      <c r="C1690" s="102" t="s">
        <v>983</v>
      </c>
      <c r="D1690" s="103" t="s">
        <v>1006</v>
      </c>
      <c r="E1690" s="102" t="s">
        <v>1005</v>
      </c>
    </row>
    <row r="1691" spans="1:5" x14ac:dyDescent="0.2">
      <c r="A1691" s="98" t="str">
        <f t="shared" si="26"/>
        <v>佐賀県三養基郡基山町</v>
      </c>
      <c r="B1691" s="101" t="s">
        <v>1004</v>
      </c>
      <c r="C1691" s="102" t="s">
        <v>983</v>
      </c>
      <c r="D1691" s="103" t="s">
        <v>999</v>
      </c>
      <c r="E1691" s="102" t="s">
        <v>1003</v>
      </c>
    </row>
    <row r="1692" spans="1:5" x14ac:dyDescent="0.2">
      <c r="A1692" s="98" t="str">
        <f t="shared" si="26"/>
        <v>佐賀県三養基郡上峰町</v>
      </c>
      <c r="B1692" s="101" t="s">
        <v>1002</v>
      </c>
      <c r="C1692" s="102" t="s">
        <v>983</v>
      </c>
      <c r="D1692" s="103" t="s">
        <v>999</v>
      </c>
      <c r="E1692" s="102" t="s">
        <v>1001</v>
      </c>
    </row>
    <row r="1693" spans="1:5" x14ac:dyDescent="0.2">
      <c r="A1693" s="98" t="str">
        <f t="shared" si="26"/>
        <v>佐賀県三養基郡みやき町</v>
      </c>
      <c r="B1693" s="101" t="s">
        <v>1000</v>
      </c>
      <c r="C1693" s="102" t="s">
        <v>983</v>
      </c>
      <c r="D1693" s="103" t="s">
        <v>999</v>
      </c>
      <c r="E1693" s="102" t="s">
        <v>998</v>
      </c>
    </row>
    <row r="1694" spans="1:5" x14ac:dyDescent="0.2">
      <c r="A1694" s="98" t="str">
        <f t="shared" si="26"/>
        <v>佐賀県東松浦郡玄海町</v>
      </c>
      <c r="B1694" s="101" t="s">
        <v>997</v>
      </c>
      <c r="C1694" s="102" t="s">
        <v>983</v>
      </c>
      <c r="D1694" s="103" t="s">
        <v>996</v>
      </c>
      <c r="E1694" s="102" t="s">
        <v>995</v>
      </c>
    </row>
    <row r="1695" spans="1:5" x14ac:dyDescent="0.2">
      <c r="A1695" s="98" t="str">
        <f t="shared" si="26"/>
        <v>佐賀県西松浦郡有田町</v>
      </c>
      <c r="B1695" s="101" t="s">
        <v>994</v>
      </c>
      <c r="C1695" s="102" t="s">
        <v>983</v>
      </c>
      <c r="D1695" s="103" t="s">
        <v>993</v>
      </c>
      <c r="E1695" s="102" t="s">
        <v>992</v>
      </c>
    </row>
    <row r="1696" spans="1:5" x14ac:dyDescent="0.2">
      <c r="A1696" s="98" t="str">
        <f t="shared" si="26"/>
        <v>佐賀県杵島郡大町町</v>
      </c>
      <c r="B1696" s="101" t="s">
        <v>991</v>
      </c>
      <c r="C1696" s="102" t="s">
        <v>983</v>
      </c>
      <c r="D1696" s="103" t="s">
        <v>986</v>
      </c>
      <c r="E1696" s="102" t="s">
        <v>990</v>
      </c>
    </row>
    <row r="1697" spans="1:5" x14ac:dyDescent="0.2">
      <c r="A1697" s="98" t="str">
        <f t="shared" si="26"/>
        <v>佐賀県杵島郡江北町</v>
      </c>
      <c r="B1697" s="101" t="s">
        <v>989</v>
      </c>
      <c r="C1697" s="102" t="s">
        <v>983</v>
      </c>
      <c r="D1697" s="103" t="s">
        <v>986</v>
      </c>
      <c r="E1697" s="102" t="s">
        <v>988</v>
      </c>
    </row>
    <row r="1698" spans="1:5" x14ac:dyDescent="0.2">
      <c r="A1698" s="98" t="str">
        <f t="shared" si="26"/>
        <v>佐賀県杵島郡白石町</v>
      </c>
      <c r="B1698" s="101" t="s">
        <v>987</v>
      </c>
      <c r="C1698" s="102" t="s">
        <v>983</v>
      </c>
      <c r="D1698" s="103" t="s">
        <v>986</v>
      </c>
      <c r="E1698" s="102" t="s">
        <v>985</v>
      </c>
    </row>
    <row r="1699" spans="1:5" x14ac:dyDescent="0.2">
      <c r="A1699" s="98" t="str">
        <f t="shared" si="26"/>
        <v>佐賀県藤津郡太良町</v>
      </c>
      <c r="B1699" s="101" t="s">
        <v>984</v>
      </c>
      <c r="C1699" s="102" t="s">
        <v>983</v>
      </c>
      <c r="D1699" s="103" t="s">
        <v>982</v>
      </c>
      <c r="E1699" s="102" t="s">
        <v>981</v>
      </c>
    </row>
    <row r="1700" spans="1:5" x14ac:dyDescent="0.2">
      <c r="A1700" s="98" t="str">
        <f t="shared" si="26"/>
        <v>長崎県長崎市</v>
      </c>
      <c r="B1700" s="101" t="s">
        <v>980</v>
      </c>
      <c r="C1700" s="102" t="s">
        <v>936</v>
      </c>
      <c r="D1700" s="103" t="s">
        <v>979</v>
      </c>
      <c r="E1700" s="102"/>
    </row>
    <row r="1701" spans="1:5" x14ac:dyDescent="0.2">
      <c r="A1701" s="98" t="str">
        <f t="shared" si="26"/>
        <v>長崎県佐世保市</v>
      </c>
      <c r="B1701" s="101" t="s">
        <v>978</v>
      </c>
      <c r="C1701" s="102" t="s">
        <v>936</v>
      </c>
      <c r="D1701" s="103" t="s">
        <v>977</v>
      </c>
      <c r="E1701" s="102"/>
    </row>
    <row r="1702" spans="1:5" x14ac:dyDescent="0.2">
      <c r="A1702" s="98" t="str">
        <f t="shared" si="26"/>
        <v>長崎県島原市</v>
      </c>
      <c r="B1702" s="101" t="s">
        <v>976</v>
      </c>
      <c r="C1702" s="102" t="s">
        <v>936</v>
      </c>
      <c r="D1702" s="103" t="s">
        <v>975</v>
      </c>
      <c r="E1702" s="102"/>
    </row>
    <row r="1703" spans="1:5" x14ac:dyDescent="0.2">
      <c r="A1703" s="98" t="str">
        <f t="shared" si="26"/>
        <v>長崎県諫早市</v>
      </c>
      <c r="B1703" s="101" t="s">
        <v>974</v>
      </c>
      <c r="C1703" s="102" t="s">
        <v>936</v>
      </c>
      <c r="D1703" s="103" t="s">
        <v>973</v>
      </c>
      <c r="E1703" s="102"/>
    </row>
    <row r="1704" spans="1:5" x14ac:dyDescent="0.2">
      <c r="A1704" s="98" t="str">
        <f t="shared" si="26"/>
        <v>長崎県大村市</v>
      </c>
      <c r="B1704" s="101" t="s">
        <v>972</v>
      </c>
      <c r="C1704" s="102" t="s">
        <v>936</v>
      </c>
      <c r="D1704" s="103" t="s">
        <v>971</v>
      </c>
      <c r="E1704" s="102"/>
    </row>
    <row r="1705" spans="1:5" x14ac:dyDescent="0.2">
      <c r="A1705" s="98" t="str">
        <f t="shared" si="26"/>
        <v>長崎県平戸市</v>
      </c>
      <c r="B1705" s="101" t="s">
        <v>970</v>
      </c>
      <c r="C1705" s="102" t="s">
        <v>936</v>
      </c>
      <c r="D1705" s="103" t="s">
        <v>969</v>
      </c>
      <c r="E1705" s="102"/>
    </row>
    <row r="1706" spans="1:5" x14ac:dyDescent="0.2">
      <c r="A1706" s="98" t="str">
        <f t="shared" si="26"/>
        <v>長崎県松浦市</v>
      </c>
      <c r="B1706" s="101" t="s">
        <v>968</v>
      </c>
      <c r="C1706" s="102" t="s">
        <v>936</v>
      </c>
      <c r="D1706" s="103" t="s">
        <v>967</v>
      </c>
      <c r="E1706" s="102"/>
    </row>
    <row r="1707" spans="1:5" x14ac:dyDescent="0.2">
      <c r="A1707" s="98" t="str">
        <f t="shared" si="26"/>
        <v>長崎県対馬市</v>
      </c>
      <c r="B1707" s="101" t="s">
        <v>966</v>
      </c>
      <c r="C1707" s="102" t="s">
        <v>936</v>
      </c>
      <c r="D1707" s="103" t="s">
        <v>965</v>
      </c>
      <c r="E1707" s="102"/>
    </row>
    <row r="1708" spans="1:5" x14ac:dyDescent="0.2">
      <c r="A1708" s="98" t="str">
        <f t="shared" si="26"/>
        <v>長崎県壱岐市</v>
      </c>
      <c r="B1708" s="101" t="s">
        <v>964</v>
      </c>
      <c r="C1708" s="102" t="s">
        <v>936</v>
      </c>
      <c r="D1708" s="103" t="s">
        <v>963</v>
      </c>
      <c r="E1708" s="102"/>
    </row>
    <row r="1709" spans="1:5" x14ac:dyDescent="0.2">
      <c r="A1709" s="98" t="str">
        <f t="shared" si="26"/>
        <v>長崎県五島市</v>
      </c>
      <c r="B1709" s="101" t="s">
        <v>962</v>
      </c>
      <c r="C1709" s="102" t="s">
        <v>936</v>
      </c>
      <c r="D1709" s="103" t="s">
        <v>961</v>
      </c>
      <c r="E1709" s="102"/>
    </row>
    <row r="1710" spans="1:5" x14ac:dyDescent="0.2">
      <c r="A1710" s="98" t="str">
        <f t="shared" si="26"/>
        <v>長崎県西海市</v>
      </c>
      <c r="B1710" s="101" t="s">
        <v>960</v>
      </c>
      <c r="C1710" s="102" t="s">
        <v>936</v>
      </c>
      <c r="D1710" s="103" t="s">
        <v>959</v>
      </c>
      <c r="E1710" s="102"/>
    </row>
    <row r="1711" spans="1:5" x14ac:dyDescent="0.2">
      <c r="A1711" s="98" t="str">
        <f t="shared" si="26"/>
        <v>長崎県雲仙市</v>
      </c>
      <c r="B1711" s="101" t="s">
        <v>958</v>
      </c>
      <c r="C1711" s="102" t="s">
        <v>936</v>
      </c>
      <c r="D1711" s="103" t="s">
        <v>957</v>
      </c>
      <c r="E1711" s="102"/>
    </row>
    <row r="1712" spans="1:5" x14ac:dyDescent="0.2">
      <c r="A1712" s="98" t="str">
        <f t="shared" si="26"/>
        <v>長崎県南島原市</v>
      </c>
      <c r="B1712" s="101" t="s">
        <v>956</v>
      </c>
      <c r="C1712" s="102" t="s">
        <v>936</v>
      </c>
      <c r="D1712" s="103" t="s">
        <v>955</v>
      </c>
      <c r="E1712" s="102"/>
    </row>
    <row r="1713" spans="1:5" x14ac:dyDescent="0.2">
      <c r="A1713" s="98" t="str">
        <f t="shared" si="26"/>
        <v>長崎県西彼杵郡長与町</v>
      </c>
      <c r="B1713" s="101" t="s">
        <v>954</v>
      </c>
      <c r="C1713" s="102" t="s">
        <v>936</v>
      </c>
      <c r="D1713" s="103" t="s">
        <v>951</v>
      </c>
      <c r="E1713" s="102" t="s">
        <v>953</v>
      </c>
    </row>
    <row r="1714" spans="1:5" x14ac:dyDescent="0.2">
      <c r="A1714" s="98" t="str">
        <f t="shared" si="26"/>
        <v>長崎県西彼杵郡時津町</v>
      </c>
      <c r="B1714" s="101" t="s">
        <v>952</v>
      </c>
      <c r="C1714" s="102" t="s">
        <v>936</v>
      </c>
      <c r="D1714" s="103" t="s">
        <v>951</v>
      </c>
      <c r="E1714" s="102" t="s">
        <v>950</v>
      </c>
    </row>
    <row r="1715" spans="1:5" x14ac:dyDescent="0.2">
      <c r="A1715" s="98" t="str">
        <f t="shared" si="26"/>
        <v>長崎県東彼杵郡東彼杵町</v>
      </c>
      <c r="B1715" s="101" t="s">
        <v>949</v>
      </c>
      <c r="C1715" s="102" t="s">
        <v>936</v>
      </c>
      <c r="D1715" s="103" t="s">
        <v>944</v>
      </c>
      <c r="E1715" s="102" t="s">
        <v>948</v>
      </c>
    </row>
    <row r="1716" spans="1:5" x14ac:dyDescent="0.2">
      <c r="A1716" s="98" t="str">
        <f t="shared" si="26"/>
        <v>長崎県東彼杵郡川棚町</v>
      </c>
      <c r="B1716" s="101" t="s">
        <v>947</v>
      </c>
      <c r="C1716" s="102" t="s">
        <v>936</v>
      </c>
      <c r="D1716" s="103" t="s">
        <v>944</v>
      </c>
      <c r="E1716" s="102" t="s">
        <v>946</v>
      </c>
    </row>
    <row r="1717" spans="1:5" x14ac:dyDescent="0.2">
      <c r="A1717" s="98" t="str">
        <f t="shared" si="26"/>
        <v>長崎県東彼杵郡波佐見町</v>
      </c>
      <c r="B1717" s="101" t="s">
        <v>945</v>
      </c>
      <c r="C1717" s="102" t="s">
        <v>936</v>
      </c>
      <c r="D1717" s="103" t="s">
        <v>944</v>
      </c>
      <c r="E1717" s="102" t="s">
        <v>943</v>
      </c>
    </row>
    <row r="1718" spans="1:5" x14ac:dyDescent="0.2">
      <c r="A1718" s="98" t="str">
        <f t="shared" si="26"/>
        <v>長崎県北松浦郡小値賀町</v>
      </c>
      <c r="B1718" s="101" t="s">
        <v>942</v>
      </c>
      <c r="C1718" s="102" t="s">
        <v>936</v>
      </c>
      <c r="D1718" s="103" t="s">
        <v>939</v>
      </c>
      <c r="E1718" s="102" t="s">
        <v>941</v>
      </c>
    </row>
    <row r="1719" spans="1:5" x14ac:dyDescent="0.2">
      <c r="A1719" s="98" t="str">
        <f t="shared" si="26"/>
        <v>長崎県北松浦郡佐々町</v>
      </c>
      <c r="B1719" s="101" t="s">
        <v>940</v>
      </c>
      <c r="C1719" s="102" t="s">
        <v>936</v>
      </c>
      <c r="D1719" s="103" t="s">
        <v>939</v>
      </c>
      <c r="E1719" s="102" t="s">
        <v>938</v>
      </c>
    </row>
    <row r="1720" spans="1:5" x14ac:dyDescent="0.2">
      <c r="A1720" s="98" t="str">
        <f t="shared" si="26"/>
        <v>長崎県南松浦郡新上五島町</v>
      </c>
      <c r="B1720" s="101" t="s">
        <v>937</v>
      </c>
      <c r="C1720" s="102" t="s">
        <v>936</v>
      </c>
      <c r="D1720" s="103" t="s">
        <v>935</v>
      </c>
      <c r="E1720" s="102" t="s">
        <v>934</v>
      </c>
    </row>
    <row r="1721" spans="1:5" x14ac:dyDescent="0.2">
      <c r="A1721" s="98" t="str">
        <f t="shared" si="26"/>
        <v>熊本県熊本市中央区</v>
      </c>
      <c r="B1721" s="110">
        <v>431010</v>
      </c>
      <c r="C1721" s="105" t="s">
        <v>832</v>
      </c>
      <c r="D1721" s="100" t="s">
        <v>929</v>
      </c>
      <c r="E1721" s="98" t="s">
        <v>933</v>
      </c>
    </row>
    <row r="1722" spans="1:5" x14ac:dyDescent="0.2">
      <c r="A1722" s="98" t="str">
        <f t="shared" si="26"/>
        <v>熊本県熊本市東区</v>
      </c>
      <c r="B1722" s="110">
        <v>431028</v>
      </c>
      <c r="C1722" s="105" t="s">
        <v>832</v>
      </c>
      <c r="D1722" s="100" t="s">
        <v>929</v>
      </c>
      <c r="E1722" s="98" t="s">
        <v>932</v>
      </c>
    </row>
    <row r="1723" spans="1:5" x14ac:dyDescent="0.2">
      <c r="A1723" s="98" t="str">
        <f t="shared" si="26"/>
        <v>熊本県熊本市西区</v>
      </c>
      <c r="B1723" s="110">
        <v>431036</v>
      </c>
      <c r="C1723" s="105" t="s">
        <v>832</v>
      </c>
      <c r="D1723" s="100" t="s">
        <v>929</v>
      </c>
      <c r="E1723" s="98" t="s">
        <v>931</v>
      </c>
    </row>
    <row r="1724" spans="1:5" x14ac:dyDescent="0.2">
      <c r="A1724" s="98" t="str">
        <f t="shared" si="26"/>
        <v>熊本県熊本市南区</v>
      </c>
      <c r="B1724" s="110">
        <v>431044</v>
      </c>
      <c r="C1724" s="105" t="s">
        <v>832</v>
      </c>
      <c r="D1724" s="100" t="s">
        <v>929</v>
      </c>
      <c r="E1724" s="98" t="s">
        <v>930</v>
      </c>
    </row>
    <row r="1725" spans="1:5" x14ac:dyDescent="0.2">
      <c r="A1725" s="98" t="str">
        <f t="shared" si="26"/>
        <v>熊本県熊本市北区</v>
      </c>
      <c r="B1725" s="110">
        <v>431052</v>
      </c>
      <c r="C1725" s="105" t="s">
        <v>832</v>
      </c>
      <c r="D1725" s="100" t="s">
        <v>929</v>
      </c>
      <c r="E1725" s="98" t="s">
        <v>928</v>
      </c>
    </row>
    <row r="1726" spans="1:5" x14ac:dyDescent="0.2">
      <c r="A1726" s="98" t="str">
        <f t="shared" si="26"/>
        <v>熊本県八代市</v>
      </c>
      <c r="B1726" s="101" t="s">
        <v>927</v>
      </c>
      <c r="C1726" s="102" t="s">
        <v>832</v>
      </c>
      <c r="D1726" s="103" t="s">
        <v>926</v>
      </c>
      <c r="E1726" s="102"/>
    </row>
    <row r="1727" spans="1:5" x14ac:dyDescent="0.2">
      <c r="A1727" s="98" t="str">
        <f t="shared" si="26"/>
        <v>熊本県人吉市</v>
      </c>
      <c r="B1727" s="101" t="s">
        <v>925</v>
      </c>
      <c r="C1727" s="102" t="s">
        <v>832</v>
      </c>
      <c r="D1727" s="103" t="s">
        <v>924</v>
      </c>
      <c r="E1727" s="102"/>
    </row>
    <row r="1728" spans="1:5" x14ac:dyDescent="0.2">
      <c r="A1728" s="98" t="str">
        <f t="shared" si="26"/>
        <v>熊本県荒尾市</v>
      </c>
      <c r="B1728" s="101" t="s">
        <v>923</v>
      </c>
      <c r="C1728" s="102" t="s">
        <v>832</v>
      </c>
      <c r="D1728" s="103" t="s">
        <v>922</v>
      </c>
      <c r="E1728" s="102"/>
    </row>
    <row r="1729" spans="1:5" x14ac:dyDescent="0.2">
      <c r="A1729" s="98" t="str">
        <f t="shared" si="26"/>
        <v>熊本県水俣市</v>
      </c>
      <c r="B1729" s="101" t="s">
        <v>921</v>
      </c>
      <c r="C1729" s="102" t="s">
        <v>832</v>
      </c>
      <c r="D1729" s="103" t="s">
        <v>920</v>
      </c>
      <c r="E1729" s="102"/>
    </row>
    <row r="1730" spans="1:5" x14ac:dyDescent="0.2">
      <c r="A1730" s="98" t="str">
        <f t="shared" ref="A1730:A1793" si="27">C1730&amp;D1730&amp;E1730</f>
        <v>熊本県玉名市</v>
      </c>
      <c r="B1730" s="101" t="s">
        <v>919</v>
      </c>
      <c r="C1730" s="102" t="s">
        <v>832</v>
      </c>
      <c r="D1730" s="103" t="s">
        <v>918</v>
      </c>
      <c r="E1730" s="102"/>
    </row>
    <row r="1731" spans="1:5" x14ac:dyDescent="0.2">
      <c r="A1731" s="98" t="str">
        <f t="shared" si="27"/>
        <v>熊本県山鹿市</v>
      </c>
      <c r="B1731" s="101" t="s">
        <v>917</v>
      </c>
      <c r="C1731" s="102" t="s">
        <v>832</v>
      </c>
      <c r="D1731" s="103" t="s">
        <v>916</v>
      </c>
      <c r="E1731" s="102"/>
    </row>
    <row r="1732" spans="1:5" x14ac:dyDescent="0.2">
      <c r="A1732" s="98" t="str">
        <f t="shared" si="27"/>
        <v>熊本県菊池市</v>
      </c>
      <c r="B1732" s="101" t="s">
        <v>915</v>
      </c>
      <c r="C1732" s="102" t="s">
        <v>832</v>
      </c>
      <c r="D1732" s="103" t="s">
        <v>914</v>
      </c>
      <c r="E1732" s="102"/>
    </row>
    <row r="1733" spans="1:5" x14ac:dyDescent="0.2">
      <c r="A1733" s="98" t="str">
        <f t="shared" si="27"/>
        <v>熊本県宇土市</v>
      </c>
      <c r="B1733" s="101" t="s">
        <v>913</v>
      </c>
      <c r="C1733" s="102" t="s">
        <v>832</v>
      </c>
      <c r="D1733" s="103" t="s">
        <v>912</v>
      </c>
      <c r="E1733" s="102"/>
    </row>
    <row r="1734" spans="1:5" x14ac:dyDescent="0.2">
      <c r="A1734" s="98" t="str">
        <f t="shared" si="27"/>
        <v>熊本県上天草市</v>
      </c>
      <c r="B1734" s="101" t="s">
        <v>911</v>
      </c>
      <c r="C1734" s="102" t="s">
        <v>832</v>
      </c>
      <c r="D1734" s="103" t="s">
        <v>910</v>
      </c>
      <c r="E1734" s="102"/>
    </row>
    <row r="1735" spans="1:5" x14ac:dyDescent="0.2">
      <c r="A1735" s="98" t="str">
        <f t="shared" si="27"/>
        <v>熊本県宇城市</v>
      </c>
      <c r="B1735" s="101" t="s">
        <v>909</v>
      </c>
      <c r="C1735" s="102" t="s">
        <v>832</v>
      </c>
      <c r="D1735" s="103" t="s">
        <v>908</v>
      </c>
      <c r="E1735" s="102"/>
    </row>
    <row r="1736" spans="1:5" x14ac:dyDescent="0.2">
      <c r="A1736" s="98" t="str">
        <f t="shared" si="27"/>
        <v>熊本県阿蘇市</v>
      </c>
      <c r="B1736" s="101" t="s">
        <v>907</v>
      </c>
      <c r="C1736" s="102" t="s">
        <v>832</v>
      </c>
      <c r="D1736" s="103" t="s">
        <v>906</v>
      </c>
      <c r="E1736" s="102"/>
    </row>
    <row r="1737" spans="1:5" x14ac:dyDescent="0.2">
      <c r="A1737" s="98" t="str">
        <f t="shared" si="27"/>
        <v>熊本県天草市</v>
      </c>
      <c r="B1737" s="101" t="s">
        <v>905</v>
      </c>
      <c r="C1737" s="102" t="s">
        <v>832</v>
      </c>
      <c r="D1737" s="103" t="s">
        <v>904</v>
      </c>
      <c r="E1737" s="102"/>
    </row>
    <row r="1738" spans="1:5" x14ac:dyDescent="0.2">
      <c r="A1738" s="98" t="str">
        <f t="shared" si="27"/>
        <v>熊本県合志市</v>
      </c>
      <c r="B1738" s="101" t="s">
        <v>903</v>
      </c>
      <c r="C1738" s="102" t="s">
        <v>832</v>
      </c>
      <c r="D1738" s="103" t="s">
        <v>902</v>
      </c>
      <c r="E1738" s="102"/>
    </row>
    <row r="1739" spans="1:5" x14ac:dyDescent="0.2">
      <c r="A1739" s="98" t="str">
        <f t="shared" si="27"/>
        <v>熊本県下益城郡美里町</v>
      </c>
      <c r="B1739" s="101" t="s">
        <v>901</v>
      </c>
      <c r="C1739" s="102" t="s">
        <v>832</v>
      </c>
      <c r="D1739" s="103" t="s">
        <v>900</v>
      </c>
      <c r="E1739" s="102" t="s">
        <v>899</v>
      </c>
    </row>
    <row r="1740" spans="1:5" x14ac:dyDescent="0.2">
      <c r="A1740" s="98" t="str">
        <f t="shared" si="27"/>
        <v>熊本県玉名郡玉東町</v>
      </c>
      <c r="B1740" s="101" t="s">
        <v>898</v>
      </c>
      <c r="C1740" s="102" t="s">
        <v>832</v>
      </c>
      <c r="D1740" s="103" t="s">
        <v>891</v>
      </c>
      <c r="E1740" s="102" t="s">
        <v>897</v>
      </c>
    </row>
    <row r="1741" spans="1:5" x14ac:dyDescent="0.2">
      <c r="A1741" s="98" t="str">
        <f t="shared" si="27"/>
        <v>熊本県玉名郡南関町</v>
      </c>
      <c r="B1741" s="101" t="s">
        <v>896</v>
      </c>
      <c r="C1741" s="102" t="s">
        <v>832</v>
      </c>
      <c r="D1741" s="103" t="s">
        <v>891</v>
      </c>
      <c r="E1741" s="102" t="s">
        <v>895</v>
      </c>
    </row>
    <row r="1742" spans="1:5" x14ac:dyDescent="0.2">
      <c r="A1742" s="98" t="str">
        <f t="shared" si="27"/>
        <v>熊本県玉名郡長洲町</v>
      </c>
      <c r="B1742" s="101" t="s">
        <v>894</v>
      </c>
      <c r="C1742" s="102" t="s">
        <v>832</v>
      </c>
      <c r="D1742" s="103" t="s">
        <v>891</v>
      </c>
      <c r="E1742" s="102" t="s">
        <v>893</v>
      </c>
    </row>
    <row r="1743" spans="1:5" x14ac:dyDescent="0.2">
      <c r="A1743" s="98" t="str">
        <f t="shared" si="27"/>
        <v>熊本県玉名郡和水町</v>
      </c>
      <c r="B1743" s="101" t="s">
        <v>892</v>
      </c>
      <c r="C1743" s="102" t="s">
        <v>832</v>
      </c>
      <c r="D1743" s="103" t="s">
        <v>891</v>
      </c>
      <c r="E1743" s="102" t="s">
        <v>890</v>
      </c>
    </row>
    <row r="1744" spans="1:5" x14ac:dyDescent="0.2">
      <c r="A1744" s="98" t="str">
        <f t="shared" si="27"/>
        <v>熊本県菊池郡大津町</v>
      </c>
      <c r="B1744" s="101" t="s">
        <v>889</v>
      </c>
      <c r="C1744" s="102" t="s">
        <v>832</v>
      </c>
      <c r="D1744" s="103" t="s">
        <v>886</v>
      </c>
      <c r="E1744" s="102" t="s">
        <v>888</v>
      </c>
    </row>
    <row r="1745" spans="1:5" x14ac:dyDescent="0.2">
      <c r="A1745" s="98" t="str">
        <f t="shared" si="27"/>
        <v>熊本県菊池郡菊陽町</v>
      </c>
      <c r="B1745" s="101" t="s">
        <v>887</v>
      </c>
      <c r="C1745" s="102" t="s">
        <v>832</v>
      </c>
      <c r="D1745" s="103" t="s">
        <v>886</v>
      </c>
      <c r="E1745" s="102" t="s">
        <v>885</v>
      </c>
    </row>
    <row r="1746" spans="1:5" x14ac:dyDescent="0.2">
      <c r="A1746" s="98" t="str">
        <f t="shared" si="27"/>
        <v>熊本県阿蘇郡南小国町</v>
      </c>
      <c r="B1746" s="101" t="s">
        <v>884</v>
      </c>
      <c r="C1746" s="102" t="s">
        <v>832</v>
      </c>
      <c r="D1746" s="103" t="s">
        <v>873</v>
      </c>
      <c r="E1746" s="102" t="s">
        <v>883</v>
      </c>
    </row>
    <row r="1747" spans="1:5" x14ac:dyDescent="0.2">
      <c r="A1747" s="98" t="str">
        <f t="shared" si="27"/>
        <v>熊本県阿蘇郡小国町</v>
      </c>
      <c r="B1747" s="101" t="s">
        <v>882</v>
      </c>
      <c r="C1747" s="102" t="s">
        <v>832</v>
      </c>
      <c r="D1747" s="103" t="s">
        <v>873</v>
      </c>
      <c r="E1747" s="102" t="s">
        <v>881</v>
      </c>
    </row>
    <row r="1748" spans="1:5" x14ac:dyDescent="0.2">
      <c r="A1748" s="98" t="str">
        <f t="shared" si="27"/>
        <v>熊本県阿蘇郡産山村</v>
      </c>
      <c r="B1748" s="101" t="s">
        <v>880</v>
      </c>
      <c r="C1748" s="102" t="s">
        <v>832</v>
      </c>
      <c r="D1748" s="103" t="s">
        <v>873</v>
      </c>
      <c r="E1748" s="102" t="s">
        <v>879</v>
      </c>
    </row>
    <row r="1749" spans="1:5" x14ac:dyDescent="0.2">
      <c r="A1749" s="98" t="str">
        <f t="shared" si="27"/>
        <v>熊本県阿蘇郡高森町</v>
      </c>
      <c r="B1749" s="101" t="s">
        <v>878</v>
      </c>
      <c r="C1749" s="102" t="s">
        <v>832</v>
      </c>
      <c r="D1749" s="103" t="s">
        <v>873</v>
      </c>
      <c r="E1749" s="102" t="s">
        <v>877</v>
      </c>
    </row>
    <row r="1750" spans="1:5" x14ac:dyDescent="0.2">
      <c r="A1750" s="98" t="str">
        <f t="shared" si="27"/>
        <v>熊本県阿蘇郡西原村</v>
      </c>
      <c r="B1750" s="101" t="s">
        <v>876</v>
      </c>
      <c r="C1750" s="102" t="s">
        <v>832</v>
      </c>
      <c r="D1750" s="103" t="s">
        <v>873</v>
      </c>
      <c r="E1750" s="102" t="s">
        <v>875</v>
      </c>
    </row>
    <row r="1751" spans="1:5" x14ac:dyDescent="0.2">
      <c r="A1751" s="98" t="str">
        <f t="shared" si="27"/>
        <v>熊本県阿蘇郡南阿蘇村</v>
      </c>
      <c r="B1751" s="101" t="s">
        <v>874</v>
      </c>
      <c r="C1751" s="102" t="s">
        <v>832</v>
      </c>
      <c r="D1751" s="103" t="s">
        <v>873</v>
      </c>
      <c r="E1751" s="102" t="s">
        <v>872</v>
      </c>
    </row>
    <row r="1752" spans="1:5" x14ac:dyDescent="0.2">
      <c r="A1752" s="98" t="str">
        <f t="shared" si="27"/>
        <v>熊本県上益城郡御船町</v>
      </c>
      <c r="B1752" s="101" t="s">
        <v>871</v>
      </c>
      <c r="C1752" s="102" t="s">
        <v>832</v>
      </c>
      <c r="D1752" s="103" t="s">
        <v>862</v>
      </c>
      <c r="E1752" s="102" t="s">
        <v>870</v>
      </c>
    </row>
    <row r="1753" spans="1:5" x14ac:dyDescent="0.2">
      <c r="A1753" s="98" t="str">
        <f t="shared" si="27"/>
        <v>熊本県上益城郡嘉島町</v>
      </c>
      <c r="B1753" s="101" t="s">
        <v>869</v>
      </c>
      <c r="C1753" s="102" t="s">
        <v>832</v>
      </c>
      <c r="D1753" s="103" t="s">
        <v>862</v>
      </c>
      <c r="E1753" s="102" t="s">
        <v>868</v>
      </c>
    </row>
    <row r="1754" spans="1:5" x14ac:dyDescent="0.2">
      <c r="A1754" s="98" t="str">
        <f t="shared" si="27"/>
        <v>熊本県上益城郡益城町</v>
      </c>
      <c r="B1754" s="101" t="s">
        <v>867</v>
      </c>
      <c r="C1754" s="102" t="s">
        <v>832</v>
      </c>
      <c r="D1754" s="103" t="s">
        <v>862</v>
      </c>
      <c r="E1754" s="102" t="s">
        <v>866</v>
      </c>
    </row>
    <row r="1755" spans="1:5" x14ac:dyDescent="0.2">
      <c r="A1755" s="98" t="str">
        <f t="shared" si="27"/>
        <v>熊本県上益城郡甲佐町</v>
      </c>
      <c r="B1755" s="101" t="s">
        <v>865</v>
      </c>
      <c r="C1755" s="102" t="s">
        <v>832</v>
      </c>
      <c r="D1755" s="103" t="s">
        <v>862</v>
      </c>
      <c r="E1755" s="102" t="s">
        <v>864</v>
      </c>
    </row>
    <row r="1756" spans="1:5" x14ac:dyDescent="0.2">
      <c r="A1756" s="98" t="str">
        <f t="shared" si="27"/>
        <v>熊本県上益城郡山都町</v>
      </c>
      <c r="B1756" s="101" t="s">
        <v>863</v>
      </c>
      <c r="C1756" s="102" t="s">
        <v>832</v>
      </c>
      <c r="D1756" s="103" t="s">
        <v>862</v>
      </c>
      <c r="E1756" s="102" t="s">
        <v>861</v>
      </c>
    </row>
    <row r="1757" spans="1:5" x14ac:dyDescent="0.2">
      <c r="A1757" s="98" t="str">
        <f t="shared" si="27"/>
        <v>熊本県八代郡氷川町</v>
      </c>
      <c r="B1757" s="101" t="s">
        <v>860</v>
      </c>
      <c r="C1757" s="102" t="s">
        <v>832</v>
      </c>
      <c r="D1757" s="103" t="s">
        <v>859</v>
      </c>
      <c r="E1757" s="102" t="s">
        <v>858</v>
      </c>
    </row>
    <row r="1758" spans="1:5" x14ac:dyDescent="0.2">
      <c r="A1758" s="98" t="str">
        <f t="shared" si="27"/>
        <v>熊本県葦北郡芦北町</v>
      </c>
      <c r="B1758" s="101" t="s">
        <v>857</v>
      </c>
      <c r="C1758" s="102" t="s">
        <v>832</v>
      </c>
      <c r="D1758" s="103" t="s">
        <v>854</v>
      </c>
      <c r="E1758" s="102" t="s">
        <v>856</v>
      </c>
    </row>
    <row r="1759" spans="1:5" x14ac:dyDescent="0.2">
      <c r="A1759" s="98" t="str">
        <f t="shared" si="27"/>
        <v>熊本県葦北郡津奈木町</v>
      </c>
      <c r="B1759" s="101" t="s">
        <v>855</v>
      </c>
      <c r="C1759" s="102" t="s">
        <v>832</v>
      </c>
      <c r="D1759" s="103" t="s">
        <v>854</v>
      </c>
      <c r="E1759" s="102" t="s">
        <v>853</v>
      </c>
    </row>
    <row r="1760" spans="1:5" x14ac:dyDescent="0.2">
      <c r="A1760" s="98" t="str">
        <f t="shared" si="27"/>
        <v>熊本県球磨郡錦町</v>
      </c>
      <c r="B1760" s="101" t="s">
        <v>852</v>
      </c>
      <c r="C1760" s="102" t="s">
        <v>832</v>
      </c>
      <c r="D1760" s="103" t="s">
        <v>835</v>
      </c>
      <c r="E1760" s="102" t="s">
        <v>851</v>
      </c>
    </row>
    <row r="1761" spans="1:5" x14ac:dyDescent="0.2">
      <c r="A1761" s="98" t="str">
        <f t="shared" si="27"/>
        <v>熊本県球磨郡多良木町</v>
      </c>
      <c r="B1761" s="101" t="s">
        <v>850</v>
      </c>
      <c r="C1761" s="102" t="s">
        <v>832</v>
      </c>
      <c r="D1761" s="103" t="s">
        <v>835</v>
      </c>
      <c r="E1761" s="102" t="s">
        <v>849</v>
      </c>
    </row>
    <row r="1762" spans="1:5" x14ac:dyDescent="0.2">
      <c r="A1762" s="98" t="str">
        <f t="shared" si="27"/>
        <v>熊本県球磨郡湯前町</v>
      </c>
      <c r="B1762" s="101" t="s">
        <v>848</v>
      </c>
      <c r="C1762" s="102" t="s">
        <v>832</v>
      </c>
      <c r="D1762" s="103" t="s">
        <v>835</v>
      </c>
      <c r="E1762" s="102" t="s">
        <v>847</v>
      </c>
    </row>
    <row r="1763" spans="1:5" x14ac:dyDescent="0.2">
      <c r="A1763" s="98" t="str">
        <f t="shared" si="27"/>
        <v>熊本県球磨郡水上村</v>
      </c>
      <c r="B1763" s="101" t="s">
        <v>846</v>
      </c>
      <c r="C1763" s="102" t="s">
        <v>832</v>
      </c>
      <c r="D1763" s="103" t="s">
        <v>835</v>
      </c>
      <c r="E1763" s="102" t="s">
        <v>845</v>
      </c>
    </row>
    <row r="1764" spans="1:5" x14ac:dyDescent="0.2">
      <c r="A1764" s="98" t="str">
        <f t="shared" si="27"/>
        <v>熊本県球磨郡相良村</v>
      </c>
      <c r="B1764" s="101" t="s">
        <v>844</v>
      </c>
      <c r="C1764" s="102" t="s">
        <v>832</v>
      </c>
      <c r="D1764" s="103" t="s">
        <v>835</v>
      </c>
      <c r="E1764" s="102" t="s">
        <v>843</v>
      </c>
    </row>
    <row r="1765" spans="1:5" x14ac:dyDescent="0.2">
      <c r="A1765" s="98" t="str">
        <f t="shared" si="27"/>
        <v>熊本県球磨郡五木村</v>
      </c>
      <c r="B1765" s="101" t="s">
        <v>842</v>
      </c>
      <c r="C1765" s="102" t="s">
        <v>832</v>
      </c>
      <c r="D1765" s="103" t="s">
        <v>835</v>
      </c>
      <c r="E1765" s="102" t="s">
        <v>841</v>
      </c>
    </row>
    <row r="1766" spans="1:5" x14ac:dyDescent="0.2">
      <c r="A1766" s="98" t="str">
        <f t="shared" si="27"/>
        <v>熊本県球磨郡山江村</v>
      </c>
      <c r="B1766" s="101" t="s">
        <v>840</v>
      </c>
      <c r="C1766" s="102" t="s">
        <v>832</v>
      </c>
      <c r="D1766" s="103" t="s">
        <v>835</v>
      </c>
      <c r="E1766" s="102" t="s">
        <v>839</v>
      </c>
    </row>
    <row r="1767" spans="1:5" x14ac:dyDescent="0.2">
      <c r="A1767" s="98" t="str">
        <f t="shared" si="27"/>
        <v>熊本県球磨郡球磨村</v>
      </c>
      <c r="B1767" s="101" t="s">
        <v>838</v>
      </c>
      <c r="C1767" s="102" t="s">
        <v>832</v>
      </c>
      <c r="D1767" s="103" t="s">
        <v>835</v>
      </c>
      <c r="E1767" s="102" t="s">
        <v>837</v>
      </c>
    </row>
    <row r="1768" spans="1:5" x14ac:dyDescent="0.2">
      <c r="A1768" s="98" t="str">
        <f t="shared" si="27"/>
        <v>熊本県球磨郡あさぎり町</v>
      </c>
      <c r="B1768" s="101" t="s">
        <v>836</v>
      </c>
      <c r="C1768" s="102" t="s">
        <v>832</v>
      </c>
      <c r="D1768" s="103" t="s">
        <v>835</v>
      </c>
      <c r="E1768" s="102" t="s">
        <v>834</v>
      </c>
    </row>
    <row r="1769" spans="1:5" x14ac:dyDescent="0.2">
      <c r="A1769" s="98" t="str">
        <f t="shared" si="27"/>
        <v>熊本県天草郡苓北町</v>
      </c>
      <c r="B1769" s="101" t="s">
        <v>833</v>
      </c>
      <c r="C1769" s="102" t="s">
        <v>832</v>
      </c>
      <c r="D1769" s="103" t="s">
        <v>831</v>
      </c>
      <c r="E1769" s="102" t="s">
        <v>830</v>
      </c>
    </row>
    <row r="1770" spans="1:5" x14ac:dyDescent="0.2">
      <c r="A1770" s="98" t="str">
        <f t="shared" si="27"/>
        <v>大分県大分市</v>
      </c>
      <c r="B1770" s="101" t="s">
        <v>829</v>
      </c>
      <c r="C1770" s="102" t="s">
        <v>792</v>
      </c>
      <c r="D1770" s="103" t="s">
        <v>828</v>
      </c>
      <c r="E1770" s="102"/>
    </row>
    <row r="1771" spans="1:5" x14ac:dyDescent="0.2">
      <c r="A1771" s="98" t="str">
        <f t="shared" si="27"/>
        <v>大分県別府市</v>
      </c>
      <c r="B1771" s="101" t="s">
        <v>827</v>
      </c>
      <c r="C1771" s="102" t="s">
        <v>792</v>
      </c>
      <c r="D1771" s="103" t="s">
        <v>826</v>
      </c>
      <c r="E1771" s="102"/>
    </row>
    <row r="1772" spans="1:5" x14ac:dyDescent="0.2">
      <c r="A1772" s="98" t="str">
        <f t="shared" si="27"/>
        <v>大分県中津市</v>
      </c>
      <c r="B1772" s="101" t="s">
        <v>825</v>
      </c>
      <c r="C1772" s="102" t="s">
        <v>792</v>
      </c>
      <c r="D1772" s="103" t="s">
        <v>824</v>
      </c>
      <c r="E1772" s="102"/>
    </row>
    <row r="1773" spans="1:5" x14ac:dyDescent="0.2">
      <c r="A1773" s="98" t="str">
        <f t="shared" si="27"/>
        <v>大分県日田市</v>
      </c>
      <c r="B1773" s="101" t="s">
        <v>823</v>
      </c>
      <c r="C1773" s="102" t="s">
        <v>792</v>
      </c>
      <c r="D1773" s="103" t="s">
        <v>822</v>
      </c>
      <c r="E1773" s="102"/>
    </row>
    <row r="1774" spans="1:5" x14ac:dyDescent="0.2">
      <c r="A1774" s="98" t="str">
        <f t="shared" si="27"/>
        <v>大分県佐伯市</v>
      </c>
      <c r="B1774" s="101" t="s">
        <v>821</v>
      </c>
      <c r="C1774" s="102" t="s">
        <v>792</v>
      </c>
      <c r="D1774" s="103" t="s">
        <v>820</v>
      </c>
      <c r="E1774" s="102"/>
    </row>
    <row r="1775" spans="1:5" x14ac:dyDescent="0.2">
      <c r="A1775" s="98" t="str">
        <f t="shared" si="27"/>
        <v>大分県臼杵市</v>
      </c>
      <c r="B1775" s="101" t="s">
        <v>819</v>
      </c>
      <c r="C1775" s="102" t="s">
        <v>792</v>
      </c>
      <c r="D1775" s="103" t="s">
        <v>818</v>
      </c>
      <c r="E1775" s="102"/>
    </row>
    <row r="1776" spans="1:5" x14ac:dyDescent="0.2">
      <c r="A1776" s="98" t="str">
        <f t="shared" si="27"/>
        <v>大分県津久見市</v>
      </c>
      <c r="B1776" s="101" t="s">
        <v>817</v>
      </c>
      <c r="C1776" s="102" t="s">
        <v>792</v>
      </c>
      <c r="D1776" s="103" t="s">
        <v>816</v>
      </c>
      <c r="E1776" s="102"/>
    </row>
    <row r="1777" spans="1:5" x14ac:dyDescent="0.2">
      <c r="A1777" s="98" t="str">
        <f t="shared" si="27"/>
        <v>大分県竹田市</v>
      </c>
      <c r="B1777" s="101" t="s">
        <v>815</v>
      </c>
      <c r="C1777" s="102" t="s">
        <v>792</v>
      </c>
      <c r="D1777" s="103" t="s">
        <v>814</v>
      </c>
      <c r="E1777" s="102"/>
    </row>
    <row r="1778" spans="1:5" x14ac:dyDescent="0.2">
      <c r="A1778" s="98" t="str">
        <f t="shared" si="27"/>
        <v>大分県豊後高田市</v>
      </c>
      <c r="B1778" s="101" t="s">
        <v>813</v>
      </c>
      <c r="C1778" s="102" t="s">
        <v>792</v>
      </c>
      <c r="D1778" s="103" t="s">
        <v>812</v>
      </c>
      <c r="E1778" s="102"/>
    </row>
    <row r="1779" spans="1:5" x14ac:dyDescent="0.2">
      <c r="A1779" s="98" t="str">
        <f t="shared" si="27"/>
        <v>大分県杵築市</v>
      </c>
      <c r="B1779" s="101" t="s">
        <v>811</v>
      </c>
      <c r="C1779" s="102" t="s">
        <v>792</v>
      </c>
      <c r="D1779" s="103" t="s">
        <v>810</v>
      </c>
      <c r="E1779" s="102"/>
    </row>
    <row r="1780" spans="1:5" x14ac:dyDescent="0.2">
      <c r="A1780" s="98" t="str">
        <f t="shared" si="27"/>
        <v>大分県宇佐市</v>
      </c>
      <c r="B1780" s="101" t="s">
        <v>809</v>
      </c>
      <c r="C1780" s="102" t="s">
        <v>792</v>
      </c>
      <c r="D1780" s="103" t="s">
        <v>808</v>
      </c>
      <c r="E1780" s="102"/>
    </row>
    <row r="1781" spans="1:5" x14ac:dyDescent="0.2">
      <c r="A1781" s="98" t="str">
        <f t="shared" si="27"/>
        <v>大分県豊後大野市</v>
      </c>
      <c r="B1781" s="101" t="s">
        <v>807</v>
      </c>
      <c r="C1781" s="102" t="s">
        <v>792</v>
      </c>
      <c r="D1781" s="103" t="s">
        <v>806</v>
      </c>
      <c r="E1781" s="102"/>
    </row>
    <row r="1782" spans="1:5" x14ac:dyDescent="0.2">
      <c r="A1782" s="98" t="str">
        <f t="shared" si="27"/>
        <v>大分県由布市</v>
      </c>
      <c r="B1782" s="101" t="s">
        <v>805</v>
      </c>
      <c r="C1782" s="102" t="s">
        <v>792</v>
      </c>
      <c r="D1782" s="103" t="s">
        <v>804</v>
      </c>
      <c r="E1782" s="102"/>
    </row>
    <row r="1783" spans="1:5" x14ac:dyDescent="0.2">
      <c r="A1783" s="98" t="str">
        <f t="shared" si="27"/>
        <v>大分県国東市</v>
      </c>
      <c r="B1783" s="101" t="s">
        <v>803</v>
      </c>
      <c r="C1783" s="102" t="s">
        <v>792</v>
      </c>
      <c r="D1783" s="103" t="s">
        <v>802</v>
      </c>
      <c r="E1783" s="102"/>
    </row>
    <row r="1784" spans="1:5" x14ac:dyDescent="0.2">
      <c r="A1784" s="98" t="str">
        <f t="shared" si="27"/>
        <v>大分県東国東郡姫島村</v>
      </c>
      <c r="B1784" s="101" t="s">
        <v>801</v>
      </c>
      <c r="C1784" s="102" t="s">
        <v>792</v>
      </c>
      <c r="D1784" s="103" t="s">
        <v>800</v>
      </c>
      <c r="E1784" s="102" t="s">
        <v>799</v>
      </c>
    </row>
    <row r="1785" spans="1:5" x14ac:dyDescent="0.2">
      <c r="A1785" s="98" t="str">
        <f t="shared" si="27"/>
        <v>大分県速見郡日出町</v>
      </c>
      <c r="B1785" s="101" t="s">
        <v>798</v>
      </c>
      <c r="C1785" s="102" t="s">
        <v>792</v>
      </c>
      <c r="D1785" s="103" t="s">
        <v>797</v>
      </c>
      <c r="E1785" s="102" t="s">
        <v>796</v>
      </c>
    </row>
    <row r="1786" spans="1:5" x14ac:dyDescent="0.2">
      <c r="A1786" s="98" t="str">
        <f t="shared" si="27"/>
        <v>大分県玖珠郡九重町</v>
      </c>
      <c r="B1786" s="101" t="s">
        <v>795</v>
      </c>
      <c r="C1786" s="102" t="s">
        <v>792</v>
      </c>
      <c r="D1786" s="103" t="s">
        <v>791</v>
      </c>
      <c r="E1786" s="102" t="s">
        <v>794</v>
      </c>
    </row>
    <row r="1787" spans="1:5" x14ac:dyDescent="0.2">
      <c r="A1787" s="98" t="str">
        <f t="shared" si="27"/>
        <v>大分県玖珠郡玖珠町</v>
      </c>
      <c r="B1787" s="101" t="s">
        <v>793</v>
      </c>
      <c r="C1787" s="102" t="s">
        <v>792</v>
      </c>
      <c r="D1787" s="103" t="s">
        <v>791</v>
      </c>
      <c r="E1787" s="102" t="s">
        <v>790</v>
      </c>
    </row>
    <row r="1788" spans="1:5" x14ac:dyDescent="0.2">
      <c r="A1788" s="98" t="str">
        <f t="shared" si="27"/>
        <v>宮崎県宮崎市</v>
      </c>
      <c r="B1788" s="101" t="s">
        <v>789</v>
      </c>
      <c r="C1788" s="102" t="s">
        <v>733</v>
      </c>
      <c r="D1788" s="103" t="s">
        <v>788</v>
      </c>
      <c r="E1788" s="102"/>
    </row>
    <row r="1789" spans="1:5" x14ac:dyDescent="0.2">
      <c r="A1789" s="98" t="str">
        <f t="shared" si="27"/>
        <v>宮崎県都城市</v>
      </c>
      <c r="B1789" s="101" t="s">
        <v>787</v>
      </c>
      <c r="C1789" s="102" t="s">
        <v>733</v>
      </c>
      <c r="D1789" s="103" t="s">
        <v>786</v>
      </c>
      <c r="E1789" s="102"/>
    </row>
    <row r="1790" spans="1:5" x14ac:dyDescent="0.2">
      <c r="A1790" s="98" t="str">
        <f t="shared" si="27"/>
        <v>宮崎県延岡市</v>
      </c>
      <c r="B1790" s="101" t="s">
        <v>785</v>
      </c>
      <c r="C1790" s="102" t="s">
        <v>733</v>
      </c>
      <c r="D1790" s="103" t="s">
        <v>784</v>
      </c>
      <c r="E1790" s="102"/>
    </row>
    <row r="1791" spans="1:5" x14ac:dyDescent="0.2">
      <c r="A1791" s="98" t="str">
        <f t="shared" si="27"/>
        <v>宮崎県日南市</v>
      </c>
      <c r="B1791" s="101" t="s">
        <v>783</v>
      </c>
      <c r="C1791" s="102" t="s">
        <v>733</v>
      </c>
      <c r="D1791" s="103" t="s">
        <v>782</v>
      </c>
      <c r="E1791" s="102"/>
    </row>
    <row r="1792" spans="1:5" x14ac:dyDescent="0.2">
      <c r="A1792" s="98" t="str">
        <f t="shared" si="27"/>
        <v>宮崎県小林市</v>
      </c>
      <c r="B1792" s="101" t="s">
        <v>781</v>
      </c>
      <c r="C1792" s="102" t="s">
        <v>733</v>
      </c>
      <c r="D1792" s="103" t="s">
        <v>780</v>
      </c>
      <c r="E1792" s="102"/>
    </row>
    <row r="1793" spans="1:5" x14ac:dyDescent="0.2">
      <c r="A1793" s="98" t="str">
        <f t="shared" si="27"/>
        <v>宮崎県日向市</v>
      </c>
      <c r="B1793" s="101" t="s">
        <v>779</v>
      </c>
      <c r="C1793" s="102" t="s">
        <v>733</v>
      </c>
      <c r="D1793" s="103" t="s">
        <v>778</v>
      </c>
      <c r="E1793" s="102"/>
    </row>
    <row r="1794" spans="1:5" x14ac:dyDescent="0.2">
      <c r="A1794" s="98" t="str">
        <f t="shared" ref="A1794:A1857" si="28">C1794&amp;D1794&amp;E1794</f>
        <v>宮崎県串間市</v>
      </c>
      <c r="B1794" s="101" t="s">
        <v>777</v>
      </c>
      <c r="C1794" s="102" t="s">
        <v>733</v>
      </c>
      <c r="D1794" s="103" t="s">
        <v>776</v>
      </c>
      <c r="E1794" s="102"/>
    </row>
    <row r="1795" spans="1:5" x14ac:dyDescent="0.2">
      <c r="A1795" s="98" t="str">
        <f t="shared" si="28"/>
        <v>宮崎県西都市</v>
      </c>
      <c r="B1795" s="101" t="s">
        <v>775</v>
      </c>
      <c r="C1795" s="102" t="s">
        <v>733</v>
      </c>
      <c r="D1795" s="103" t="s">
        <v>774</v>
      </c>
      <c r="E1795" s="102"/>
    </row>
    <row r="1796" spans="1:5" x14ac:dyDescent="0.2">
      <c r="A1796" s="98" t="str">
        <f t="shared" si="28"/>
        <v>宮崎県えびの市</v>
      </c>
      <c r="B1796" s="101" t="s">
        <v>773</v>
      </c>
      <c r="C1796" s="102" t="s">
        <v>733</v>
      </c>
      <c r="D1796" s="103" t="s">
        <v>772</v>
      </c>
      <c r="E1796" s="102"/>
    </row>
    <row r="1797" spans="1:5" x14ac:dyDescent="0.2">
      <c r="A1797" s="98" t="str">
        <f t="shared" si="28"/>
        <v>宮崎県北諸県郡三股町</v>
      </c>
      <c r="B1797" s="101" t="s">
        <v>771</v>
      </c>
      <c r="C1797" s="102" t="s">
        <v>733</v>
      </c>
      <c r="D1797" s="103" t="s">
        <v>770</v>
      </c>
      <c r="E1797" s="102" t="s">
        <v>769</v>
      </c>
    </row>
    <row r="1798" spans="1:5" x14ac:dyDescent="0.2">
      <c r="A1798" s="98" t="str">
        <f t="shared" si="28"/>
        <v>宮崎県西諸県郡高原町</v>
      </c>
      <c r="B1798" s="101" t="s">
        <v>768</v>
      </c>
      <c r="C1798" s="102" t="s">
        <v>733</v>
      </c>
      <c r="D1798" s="103" t="s">
        <v>767</v>
      </c>
      <c r="E1798" s="102" t="s">
        <v>766</v>
      </c>
    </row>
    <row r="1799" spans="1:5" x14ac:dyDescent="0.2">
      <c r="A1799" s="98" t="str">
        <f t="shared" si="28"/>
        <v>宮崎県東諸県郡国富町</v>
      </c>
      <c r="B1799" s="101" t="s">
        <v>765</v>
      </c>
      <c r="C1799" s="102" t="s">
        <v>733</v>
      </c>
      <c r="D1799" s="103" t="s">
        <v>762</v>
      </c>
      <c r="E1799" s="102" t="s">
        <v>764</v>
      </c>
    </row>
    <row r="1800" spans="1:5" x14ac:dyDescent="0.2">
      <c r="A1800" s="98" t="str">
        <f t="shared" si="28"/>
        <v>宮崎県東諸県郡綾町</v>
      </c>
      <c r="B1800" s="101" t="s">
        <v>763</v>
      </c>
      <c r="C1800" s="102" t="s">
        <v>733</v>
      </c>
      <c r="D1800" s="103" t="s">
        <v>762</v>
      </c>
      <c r="E1800" s="102" t="s">
        <v>761</v>
      </c>
    </row>
    <row r="1801" spans="1:5" x14ac:dyDescent="0.2">
      <c r="A1801" s="98" t="str">
        <f t="shared" si="28"/>
        <v>宮崎県児湯郡高鍋町</v>
      </c>
      <c r="B1801" s="101" t="s">
        <v>760</v>
      </c>
      <c r="C1801" s="102" t="s">
        <v>733</v>
      </c>
      <c r="D1801" s="103" t="s">
        <v>749</v>
      </c>
      <c r="E1801" s="102" t="s">
        <v>759</v>
      </c>
    </row>
    <row r="1802" spans="1:5" x14ac:dyDescent="0.2">
      <c r="A1802" s="98" t="str">
        <f t="shared" si="28"/>
        <v>宮崎県児湯郡新富町</v>
      </c>
      <c r="B1802" s="101" t="s">
        <v>758</v>
      </c>
      <c r="C1802" s="102" t="s">
        <v>733</v>
      </c>
      <c r="D1802" s="103" t="s">
        <v>749</v>
      </c>
      <c r="E1802" s="102" t="s">
        <v>757</v>
      </c>
    </row>
    <row r="1803" spans="1:5" x14ac:dyDescent="0.2">
      <c r="A1803" s="98" t="str">
        <f t="shared" si="28"/>
        <v>宮崎県児湯郡西米良村</v>
      </c>
      <c r="B1803" s="101" t="s">
        <v>756</v>
      </c>
      <c r="C1803" s="102" t="s">
        <v>733</v>
      </c>
      <c r="D1803" s="103" t="s">
        <v>749</v>
      </c>
      <c r="E1803" s="102" t="s">
        <v>755</v>
      </c>
    </row>
    <row r="1804" spans="1:5" x14ac:dyDescent="0.2">
      <c r="A1804" s="98" t="str">
        <f t="shared" si="28"/>
        <v>宮崎県児湯郡木城町</v>
      </c>
      <c r="B1804" s="101" t="s">
        <v>754</v>
      </c>
      <c r="C1804" s="102" t="s">
        <v>733</v>
      </c>
      <c r="D1804" s="103" t="s">
        <v>749</v>
      </c>
      <c r="E1804" s="102" t="s">
        <v>753</v>
      </c>
    </row>
    <row r="1805" spans="1:5" x14ac:dyDescent="0.2">
      <c r="A1805" s="98" t="str">
        <f t="shared" si="28"/>
        <v>宮崎県児湯郡川南町</v>
      </c>
      <c r="B1805" s="101" t="s">
        <v>752</v>
      </c>
      <c r="C1805" s="102" t="s">
        <v>733</v>
      </c>
      <c r="D1805" s="103" t="s">
        <v>749</v>
      </c>
      <c r="E1805" s="102" t="s">
        <v>751</v>
      </c>
    </row>
    <row r="1806" spans="1:5" x14ac:dyDescent="0.2">
      <c r="A1806" s="98" t="str">
        <f t="shared" si="28"/>
        <v>宮崎県児湯郡都農町</v>
      </c>
      <c r="B1806" s="101" t="s">
        <v>750</v>
      </c>
      <c r="C1806" s="102" t="s">
        <v>733</v>
      </c>
      <c r="D1806" s="103" t="s">
        <v>749</v>
      </c>
      <c r="E1806" s="102" t="s">
        <v>748</v>
      </c>
    </row>
    <row r="1807" spans="1:5" x14ac:dyDescent="0.2">
      <c r="A1807" s="98" t="str">
        <f t="shared" si="28"/>
        <v>宮崎県東臼杵郡門川町</v>
      </c>
      <c r="B1807" s="101" t="s">
        <v>747</v>
      </c>
      <c r="C1807" s="102" t="s">
        <v>733</v>
      </c>
      <c r="D1807" s="103" t="s">
        <v>740</v>
      </c>
      <c r="E1807" s="102" t="s">
        <v>746</v>
      </c>
    </row>
    <row r="1808" spans="1:5" x14ac:dyDescent="0.2">
      <c r="A1808" s="98" t="str">
        <f t="shared" si="28"/>
        <v>宮崎県東臼杵郡諸塚村</v>
      </c>
      <c r="B1808" s="101" t="s">
        <v>745</v>
      </c>
      <c r="C1808" s="102" t="s">
        <v>733</v>
      </c>
      <c r="D1808" s="103" t="s">
        <v>740</v>
      </c>
      <c r="E1808" s="102" t="s">
        <v>744</v>
      </c>
    </row>
    <row r="1809" spans="1:5" x14ac:dyDescent="0.2">
      <c r="A1809" s="98" t="str">
        <f t="shared" si="28"/>
        <v>宮崎県東臼杵郡椎葉村</v>
      </c>
      <c r="B1809" s="101" t="s">
        <v>743</v>
      </c>
      <c r="C1809" s="102" t="s">
        <v>733</v>
      </c>
      <c r="D1809" s="103" t="s">
        <v>740</v>
      </c>
      <c r="E1809" s="102" t="s">
        <v>742</v>
      </c>
    </row>
    <row r="1810" spans="1:5" x14ac:dyDescent="0.2">
      <c r="A1810" s="98" t="str">
        <f t="shared" si="28"/>
        <v>宮崎県東臼杵郡美郷町</v>
      </c>
      <c r="B1810" s="101" t="s">
        <v>741</v>
      </c>
      <c r="C1810" s="102" t="s">
        <v>733</v>
      </c>
      <c r="D1810" s="103" t="s">
        <v>740</v>
      </c>
      <c r="E1810" s="102" t="s">
        <v>739</v>
      </c>
    </row>
    <row r="1811" spans="1:5" x14ac:dyDescent="0.2">
      <c r="A1811" s="98" t="str">
        <f t="shared" si="28"/>
        <v>宮崎県西臼杵郡高千穂町</v>
      </c>
      <c r="B1811" s="101" t="s">
        <v>738</v>
      </c>
      <c r="C1811" s="102" t="s">
        <v>733</v>
      </c>
      <c r="D1811" s="103" t="s">
        <v>732</v>
      </c>
      <c r="E1811" s="102" t="s">
        <v>737</v>
      </c>
    </row>
    <row r="1812" spans="1:5" x14ac:dyDescent="0.2">
      <c r="A1812" s="98" t="str">
        <f t="shared" si="28"/>
        <v>宮崎県西臼杵郡日之影町</v>
      </c>
      <c r="B1812" s="101" t="s">
        <v>736</v>
      </c>
      <c r="C1812" s="102" t="s">
        <v>733</v>
      </c>
      <c r="D1812" s="103" t="s">
        <v>732</v>
      </c>
      <c r="E1812" s="102" t="s">
        <v>735</v>
      </c>
    </row>
    <row r="1813" spans="1:5" x14ac:dyDescent="0.2">
      <c r="A1813" s="98" t="str">
        <f t="shared" si="28"/>
        <v>宮崎県西臼杵郡五ヶ瀬町</v>
      </c>
      <c r="B1813" s="101" t="s">
        <v>734</v>
      </c>
      <c r="C1813" s="102" t="s">
        <v>733</v>
      </c>
      <c r="D1813" s="103" t="s">
        <v>732</v>
      </c>
      <c r="E1813" s="102" t="s">
        <v>731</v>
      </c>
    </row>
    <row r="1814" spans="1:5" x14ac:dyDescent="0.2">
      <c r="A1814" s="98" t="str">
        <f t="shared" si="28"/>
        <v>鹿児島県鹿児島市</v>
      </c>
      <c r="B1814" s="101" t="s">
        <v>730</v>
      </c>
      <c r="C1814" s="102" t="s">
        <v>638</v>
      </c>
      <c r="D1814" s="103" t="s">
        <v>729</v>
      </c>
      <c r="E1814" s="102"/>
    </row>
    <row r="1815" spans="1:5" x14ac:dyDescent="0.2">
      <c r="A1815" s="98" t="str">
        <f t="shared" si="28"/>
        <v>鹿児島県鹿屋市</v>
      </c>
      <c r="B1815" s="101" t="s">
        <v>728</v>
      </c>
      <c r="C1815" s="102" t="s">
        <v>638</v>
      </c>
      <c r="D1815" s="103" t="s">
        <v>727</v>
      </c>
      <c r="E1815" s="102"/>
    </row>
    <row r="1816" spans="1:5" x14ac:dyDescent="0.2">
      <c r="A1816" s="98" t="str">
        <f t="shared" si="28"/>
        <v>鹿児島県枕崎市</v>
      </c>
      <c r="B1816" s="101" t="s">
        <v>726</v>
      </c>
      <c r="C1816" s="102" t="s">
        <v>638</v>
      </c>
      <c r="D1816" s="103" t="s">
        <v>725</v>
      </c>
      <c r="E1816" s="102"/>
    </row>
    <row r="1817" spans="1:5" x14ac:dyDescent="0.2">
      <c r="A1817" s="98" t="str">
        <f t="shared" si="28"/>
        <v>鹿児島県阿久根市</v>
      </c>
      <c r="B1817" s="101" t="s">
        <v>724</v>
      </c>
      <c r="C1817" s="102" t="s">
        <v>638</v>
      </c>
      <c r="D1817" s="103" t="s">
        <v>723</v>
      </c>
      <c r="E1817" s="102"/>
    </row>
    <row r="1818" spans="1:5" x14ac:dyDescent="0.2">
      <c r="A1818" s="98" t="str">
        <f t="shared" si="28"/>
        <v>鹿児島県出水市</v>
      </c>
      <c r="B1818" s="101" t="s">
        <v>722</v>
      </c>
      <c r="C1818" s="102" t="s">
        <v>638</v>
      </c>
      <c r="D1818" s="103" t="s">
        <v>721</v>
      </c>
      <c r="E1818" s="102"/>
    </row>
    <row r="1819" spans="1:5" x14ac:dyDescent="0.2">
      <c r="A1819" s="98" t="str">
        <f t="shared" si="28"/>
        <v>鹿児島県指宿市</v>
      </c>
      <c r="B1819" s="101" t="s">
        <v>720</v>
      </c>
      <c r="C1819" s="102" t="s">
        <v>638</v>
      </c>
      <c r="D1819" s="103" t="s">
        <v>719</v>
      </c>
      <c r="E1819" s="102"/>
    </row>
    <row r="1820" spans="1:5" x14ac:dyDescent="0.2">
      <c r="A1820" s="98" t="str">
        <f t="shared" si="28"/>
        <v>鹿児島県西之表市</v>
      </c>
      <c r="B1820" s="101" t="s">
        <v>718</v>
      </c>
      <c r="C1820" s="102" t="s">
        <v>638</v>
      </c>
      <c r="D1820" s="103" t="s">
        <v>717</v>
      </c>
      <c r="E1820" s="102"/>
    </row>
    <row r="1821" spans="1:5" x14ac:dyDescent="0.2">
      <c r="A1821" s="98" t="str">
        <f t="shared" si="28"/>
        <v>鹿児島県垂水市</v>
      </c>
      <c r="B1821" s="101" t="s">
        <v>716</v>
      </c>
      <c r="C1821" s="102" t="s">
        <v>638</v>
      </c>
      <c r="D1821" s="103" t="s">
        <v>715</v>
      </c>
      <c r="E1821" s="102"/>
    </row>
    <row r="1822" spans="1:5" x14ac:dyDescent="0.2">
      <c r="A1822" s="98" t="str">
        <f t="shared" si="28"/>
        <v>鹿児島県薩摩川内市</v>
      </c>
      <c r="B1822" s="101" t="s">
        <v>714</v>
      </c>
      <c r="C1822" s="102" t="s">
        <v>638</v>
      </c>
      <c r="D1822" s="103" t="s">
        <v>713</v>
      </c>
      <c r="E1822" s="102"/>
    </row>
    <row r="1823" spans="1:5" x14ac:dyDescent="0.2">
      <c r="A1823" s="98" t="str">
        <f t="shared" si="28"/>
        <v>鹿児島県日置市</v>
      </c>
      <c r="B1823" s="101" t="s">
        <v>712</v>
      </c>
      <c r="C1823" s="102" t="s">
        <v>638</v>
      </c>
      <c r="D1823" s="103" t="s">
        <v>711</v>
      </c>
      <c r="E1823" s="102"/>
    </row>
    <row r="1824" spans="1:5" x14ac:dyDescent="0.2">
      <c r="A1824" s="98" t="str">
        <f t="shared" si="28"/>
        <v>鹿児島県曽於市</v>
      </c>
      <c r="B1824" s="101" t="s">
        <v>710</v>
      </c>
      <c r="C1824" s="102" t="s">
        <v>638</v>
      </c>
      <c r="D1824" s="103" t="s">
        <v>709</v>
      </c>
      <c r="E1824" s="102"/>
    </row>
    <row r="1825" spans="1:5" x14ac:dyDescent="0.2">
      <c r="A1825" s="98" t="str">
        <f t="shared" si="28"/>
        <v>鹿児島県霧島市</v>
      </c>
      <c r="B1825" s="101" t="s">
        <v>708</v>
      </c>
      <c r="C1825" s="102" t="s">
        <v>638</v>
      </c>
      <c r="D1825" s="103" t="s">
        <v>707</v>
      </c>
      <c r="E1825" s="102"/>
    </row>
    <row r="1826" spans="1:5" x14ac:dyDescent="0.2">
      <c r="A1826" s="98" t="str">
        <f t="shared" si="28"/>
        <v>鹿児島県いちき串木野市</v>
      </c>
      <c r="B1826" s="101" t="s">
        <v>706</v>
      </c>
      <c r="C1826" s="102" t="s">
        <v>638</v>
      </c>
      <c r="D1826" s="103" t="s">
        <v>705</v>
      </c>
      <c r="E1826" s="102"/>
    </row>
    <row r="1827" spans="1:5" x14ac:dyDescent="0.2">
      <c r="A1827" s="98" t="str">
        <f t="shared" si="28"/>
        <v>鹿児島県南さつま市</v>
      </c>
      <c r="B1827" s="101" t="s">
        <v>704</v>
      </c>
      <c r="C1827" s="102" t="s">
        <v>638</v>
      </c>
      <c r="D1827" s="103" t="s">
        <v>703</v>
      </c>
      <c r="E1827" s="102"/>
    </row>
    <row r="1828" spans="1:5" x14ac:dyDescent="0.2">
      <c r="A1828" s="98" t="str">
        <f t="shared" si="28"/>
        <v>鹿児島県志布志市</v>
      </c>
      <c r="B1828" s="101" t="s">
        <v>702</v>
      </c>
      <c r="C1828" s="102" t="s">
        <v>638</v>
      </c>
      <c r="D1828" s="103" t="s">
        <v>701</v>
      </c>
      <c r="E1828" s="102"/>
    </row>
    <row r="1829" spans="1:5" x14ac:dyDescent="0.2">
      <c r="A1829" s="98" t="str">
        <f t="shared" si="28"/>
        <v>鹿児島県奄美市</v>
      </c>
      <c r="B1829" s="101" t="s">
        <v>700</v>
      </c>
      <c r="C1829" s="102" t="s">
        <v>638</v>
      </c>
      <c r="D1829" s="103" t="s">
        <v>699</v>
      </c>
      <c r="E1829" s="102"/>
    </row>
    <row r="1830" spans="1:5" x14ac:dyDescent="0.2">
      <c r="A1830" s="98" t="str">
        <f t="shared" si="28"/>
        <v>鹿児島県南九州市</v>
      </c>
      <c r="B1830" s="101" t="s">
        <v>698</v>
      </c>
      <c r="C1830" s="102" t="s">
        <v>638</v>
      </c>
      <c r="D1830" s="103" t="s">
        <v>697</v>
      </c>
      <c r="E1830" s="102"/>
    </row>
    <row r="1831" spans="1:5" x14ac:dyDescent="0.2">
      <c r="A1831" s="98" t="str">
        <f t="shared" si="28"/>
        <v>鹿児島県伊佐市</v>
      </c>
      <c r="B1831" s="101" t="s">
        <v>696</v>
      </c>
      <c r="C1831" s="102" t="s">
        <v>638</v>
      </c>
      <c r="D1831" s="103" t="s">
        <v>695</v>
      </c>
      <c r="E1831" s="102"/>
    </row>
    <row r="1832" spans="1:5" x14ac:dyDescent="0.2">
      <c r="A1832" s="98" t="str">
        <f t="shared" si="28"/>
        <v>鹿児島県姶良市</v>
      </c>
      <c r="B1832" s="101" t="s">
        <v>694</v>
      </c>
      <c r="C1832" s="102" t="s">
        <v>638</v>
      </c>
      <c r="D1832" s="103" t="s">
        <v>693</v>
      </c>
      <c r="E1832" s="102"/>
    </row>
    <row r="1833" spans="1:5" x14ac:dyDescent="0.2">
      <c r="A1833" s="98" t="str">
        <f t="shared" si="28"/>
        <v>鹿児島県鹿児島郡三島村</v>
      </c>
      <c r="B1833" s="101" t="s">
        <v>692</v>
      </c>
      <c r="C1833" s="102" t="s">
        <v>638</v>
      </c>
      <c r="D1833" s="103" t="s">
        <v>689</v>
      </c>
      <c r="E1833" s="102" t="s">
        <v>691</v>
      </c>
    </row>
    <row r="1834" spans="1:5" x14ac:dyDescent="0.2">
      <c r="A1834" s="98" t="str">
        <f t="shared" si="28"/>
        <v>鹿児島県鹿児島郡十島村</v>
      </c>
      <c r="B1834" s="101" t="s">
        <v>690</v>
      </c>
      <c r="C1834" s="102" t="s">
        <v>638</v>
      </c>
      <c r="D1834" s="103" t="s">
        <v>689</v>
      </c>
      <c r="E1834" s="102" t="s">
        <v>688</v>
      </c>
    </row>
    <row r="1835" spans="1:5" x14ac:dyDescent="0.2">
      <c r="A1835" s="98" t="str">
        <f t="shared" si="28"/>
        <v>鹿児島県薩摩郡さつま町</v>
      </c>
      <c r="B1835" s="101" t="s">
        <v>687</v>
      </c>
      <c r="C1835" s="102" t="s">
        <v>638</v>
      </c>
      <c r="D1835" s="103" t="s">
        <v>686</v>
      </c>
      <c r="E1835" s="102" t="s">
        <v>685</v>
      </c>
    </row>
    <row r="1836" spans="1:5" x14ac:dyDescent="0.2">
      <c r="A1836" s="98" t="str">
        <f t="shared" si="28"/>
        <v>鹿児島県出水郡長島町</v>
      </c>
      <c r="B1836" s="101" t="s">
        <v>684</v>
      </c>
      <c r="C1836" s="102" t="s">
        <v>638</v>
      </c>
      <c r="D1836" s="103" t="s">
        <v>683</v>
      </c>
      <c r="E1836" s="102" t="s">
        <v>682</v>
      </c>
    </row>
    <row r="1837" spans="1:5" x14ac:dyDescent="0.2">
      <c r="A1837" s="98" t="str">
        <f t="shared" si="28"/>
        <v>鹿児島県姶良郡湧水町</v>
      </c>
      <c r="B1837" s="101" t="s">
        <v>681</v>
      </c>
      <c r="C1837" s="102" t="s">
        <v>638</v>
      </c>
      <c r="D1837" s="103" t="s">
        <v>680</v>
      </c>
      <c r="E1837" s="102" t="s">
        <v>679</v>
      </c>
    </row>
    <row r="1838" spans="1:5" x14ac:dyDescent="0.2">
      <c r="A1838" s="98" t="str">
        <f t="shared" si="28"/>
        <v>鹿児島県曽於郡大崎町</v>
      </c>
      <c r="B1838" s="101" t="s">
        <v>678</v>
      </c>
      <c r="C1838" s="102" t="s">
        <v>638</v>
      </c>
      <c r="D1838" s="103" t="s">
        <v>677</v>
      </c>
      <c r="E1838" s="102" t="s">
        <v>676</v>
      </c>
    </row>
    <row r="1839" spans="1:5" x14ac:dyDescent="0.2">
      <c r="A1839" s="98" t="str">
        <f t="shared" si="28"/>
        <v>鹿児島県肝属郡東串良町</v>
      </c>
      <c r="B1839" s="101" t="s">
        <v>675</v>
      </c>
      <c r="C1839" s="102" t="s">
        <v>638</v>
      </c>
      <c r="D1839" s="103" t="s">
        <v>668</v>
      </c>
      <c r="E1839" s="102" t="s">
        <v>674</v>
      </c>
    </row>
    <row r="1840" spans="1:5" x14ac:dyDescent="0.2">
      <c r="A1840" s="98" t="str">
        <f t="shared" si="28"/>
        <v>鹿児島県肝属郡錦江町</v>
      </c>
      <c r="B1840" s="101" t="s">
        <v>673</v>
      </c>
      <c r="C1840" s="102" t="s">
        <v>638</v>
      </c>
      <c r="D1840" s="103" t="s">
        <v>668</v>
      </c>
      <c r="E1840" s="102" t="s">
        <v>672</v>
      </c>
    </row>
    <row r="1841" spans="1:5" x14ac:dyDescent="0.2">
      <c r="A1841" s="98" t="str">
        <f t="shared" si="28"/>
        <v>鹿児島県肝属郡南大隅町</v>
      </c>
      <c r="B1841" s="101" t="s">
        <v>671</v>
      </c>
      <c r="C1841" s="102" t="s">
        <v>638</v>
      </c>
      <c r="D1841" s="103" t="s">
        <v>668</v>
      </c>
      <c r="E1841" s="102" t="s">
        <v>670</v>
      </c>
    </row>
    <row r="1842" spans="1:5" x14ac:dyDescent="0.2">
      <c r="A1842" s="98" t="str">
        <f t="shared" si="28"/>
        <v>鹿児島県肝属郡肝付町</v>
      </c>
      <c r="B1842" s="101" t="s">
        <v>669</v>
      </c>
      <c r="C1842" s="102" t="s">
        <v>638</v>
      </c>
      <c r="D1842" s="103" t="s">
        <v>668</v>
      </c>
      <c r="E1842" s="102" t="s">
        <v>667</v>
      </c>
    </row>
    <row r="1843" spans="1:5" x14ac:dyDescent="0.2">
      <c r="A1843" s="98" t="str">
        <f t="shared" si="28"/>
        <v>鹿児島県熊毛郡中種子町</v>
      </c>
      <c r="B1843" s="101" t="s">
        <v>666</v>
      </c>
      <c r="C1843" s="102" t="s">
        <v>638</v>
      </c>
      <c r="D1843" s="103" t="s">
        <v>661</v>
      </c>
      <c r="E1843" s="102" t="s">
        <v>665</v>
      </c>
    </row>
    <row r="1844" spans="1:5" x14ac:dyDescent="0.2">
      <c r="A1844" s="98" t="str">
        <f t="shared" si="28"/>
        <v>鹿児島県熊毛郡南種子町</v>
      </c>
      <c r="B1844" s="101" t="s">
        <v>664</v>
      </c>
      <c r="C1844" s="102" t="s">
        <v>638</v>
      </c>
      <c r="D1844" s="103" t="s">
        <v>661</v>
      </c>
      <c r="E1844" s="102" t="s">
        <v>663</v>
      </c>
    </row>
    <row r="1845" spans="1:5" x14ac:dyDescent="0.2">
      <c r="A1845" s="98" t="str">
        <f t="shared" si="28"/>
        <v>鹿児島県熊毛郡屋久島町</v>
      </c>
      <c r="B1845" s="101" t="s">
        <v>662</v>
      </c>
      <c r="C1845" s="102" t="s">
        <v>638</v>
      </c>
      <c r="D1845" s="103" t="s">
        <v>661</v>
      </c>
      <c r="E1845" s="102" t="s">
        <v>660</v>
      </c>
    </row>
    <row r="1846" spans="1:5" x14ac:dyDescent="0.2">
      <c r="A1846" s="98" t="str">
        <f t="shared" si="28"/>
        <v>鹿児島県大島郡大和村</v>
      </c>
      <c r="B1846" s="101" t="s">
        <v>659</v>
      </c>
      <c r="C1846" s="102" t="s">
        <v>638</v>
      </c>
      <c r="D1846" s="103" t="s">
        <v>637</v>
      </c>
      <c r="E1846" s="102" t="s">
        <v>658</v>
      </c>
    </row>
    <row r="1847" spans="1:5" x14ac:dyDescent="0.2">
      <c r="A1847" s="98" t="str">
        <f t="shared" si="28"/>
        <v>鹿児島県大島郡宇検村</v>
      </c>
      <c r="B1847" s="101" t="s">
        <v>657</v>
      </c>
      <c r="C1847" s="102" t="s">
        <v>638</v>
      </c>
      <c r="D1847" s="103" t="s">
        <v>637</v>
      </c>
      <c r="E1847" s="102" t="s">
        <v>656</v>
      </c>
    </row>
    <row r="1848" spans="1:5" x14ac:dyDescent="0.2">
      <c r="A1848" s="98" t="str">
        <f t="shared" si="28"/>
        <v>鹿児島県大島郡瀬戸内町</v>
      </c>
      <c r="B1848" s="101" t="s">
        <v>655</v>
      </c>
      <c r="C1848" s="102" t="s">
        <v>638</v>
      </c>
      <c r="D1848" s="103" t="s">
        <v>637</v>
      </c>
      <c r="E1848" s="102" t="s">
        <v>654</v>
      </c>
    </row>
    <row r="1849" spans="1:5" x14ac:dyDescent="0.2">
      <c r="A1849" s="98" t="str">
        <f t="shared" si="28"/>
        <v>鹿児島県大島郡龍郷町</v>
      </c>
      <c r="B1849" s="101" t="s">
        <v>653</v>
      </c>
      <c r="C1849" s="102" t="s">
        <v>638</v>
      </c>
      <c r="D1849" s="103" t="s">
        <v>637</v>
      </c>
      <c r="E1849" s="102" t="s">
        <v>652</v>
      </c>
    </row>
    <row r="1850" spans="1:5" x14ac:dyDescent="0.2">
      <c r="A1850" s="98" t="str">
        <f t="shared" si="28"/>
        <v>鹿児島県大島郡喜界町</v>
      </c>
      <c r="B1850" s="101" t="s">
        <v>651</v>
      </c>
      <c r="C1850" s="102" t="s">
        <v>638</v>
      </c>
      <c r="D1850" s="103" t="s">
        <v>637</v>
      </c>
      <c r="E1850" s="102" t="s">
        <v>650</v>
      </c>
    </row>
    <row r="1851" spans="1:5" x14ac:dyDescent="0.2">
      <c r="A1851" s="98" t="str">
        <f t="shared" si="28"/>
        <v>鹿児島県大島郡徳之島町</v>
      </c>
      <c r="B1851" s="101" t="s">
        <v>649</v>
      </c>
      <c r="C1851" s="102" t="s">
        <v>638</v>
      </c>
      <c r="D1851" s="103" t="s">
        <v>637</v>
      </c>
      <c r="E1851" s="102" t="s">
        <v>648</v>
      </c>
    </row>
    <row r="1852" spans="1:5" x14ac:dyDescent="0.2">
      <c r="A1852" s="98" t="str">
        <f t="shared" si="28"/>
        <v>鹿児島県大島郡天城町</v>
      </c>
      <c r="B1852" s="101" t="s">
        <v>647</v>
      </c>
      <c r="C1852" s="102" t="s">
        <v>638</v>
      </c>
      <c r="D1852" s="103" t="s">
        <v>637</v>
      </c>
      <c r="E1852" s="102" t="s">
        <v>646</v>
      </c>
    </row>
    <row r="1853" spans="1:5" x14ac:dyDescent="0.2">
      <c r="A1853" s="98" t="str">
        <f t="shared" si="28"/>
        <v>鹿児島県大島郡伊仙町</v>
      </c>
      <c r="B1853" s="101" t="s">
        <v>645</v>
      </c>
      <c r="C1853" s="102" t="s">
        <v>638</v>
      </c>
      <c r="D1853" s="103" t="s">
        <v>637</v>
      </c>
      <c r="E1853" s="102" t="s">
        <v>644</v>
      </c>
    </row>
    <row r="1854" spans="1:5" x14ac:dyDescent="0.2">
      <c r="A1854" s="98" t="str">
        <f t="shared" si="28"/>
        <v>鹿児島県大島郡和泊町</v>
      </c>
      <c r="B1854" s="101" t="s">
        <v>643</v>
      </c>
      <c r="C1854" s="102" t="s">
        <v>638</v>
      </c>
      <c r="D1854" s="103" t="s">
        <v>637</v>
      </c>
      <c r="E1854" s="102" t="s">
        <v>642</v>
      </c>
    </row>
    <row r="1855" spans="1:5" x14ac:dyDescent="0.2">
      <c r="A1855" s="98" t="str">
        <f t="shared" si="28"/>
        <v>鹿児島県大島郡知名町</v>
      </c>
      <c r="B1855" s="101" t="s">
        <v>641</v>
      </c>
      <c r="C1855" s="102" t="s">
        <v>638</v>
      </c>
      <c r="D1855" s="103" t="s">
        <v>637</v>
      </c>
      <c r="E1855" s="102" t="s">
        <v>640</v>
      </c>
    </row>
    <row r="1856" spans="1:5" x14ac:dyDescent="0.2">
      <c r="A1856" s="98" t="str">
        <f t="shared" si="28"/>
        <v>鹿児島県大島郡与論町</v>
      </c>
      <c r="B1856" s="101" t="s">
        <v>639</v>
      </c>
      <c r="C1856" s="102" t="s">
        <v>638</v>
      </c>
      <c r="D1856" s="103" t="s">
        <v>637</v>
      </c>
      <c r="E1856" s="102" t="s">
        <v>636</v>
      </c>
    </row>
    <row r="1857" spans="1:5" x14ac:dyDescent="0.2">
      <c r="A1857" s="98" t="str">
        <f t="shared" si="28"/>
        <v>沖縄県那覇市</v>
      </c>
      <c r="B1857" s="101" t="s">
        <v>635</v>
      </c>
      <c r="C1857" s="102" t="s">
        <v>550</v>
      </c>
      <c r="D1857" s="103" t="s">
        <v>634</v>
      </c>
      <c r="E1857" s="102"/>
    </row>
    <row r="1858" spans="1:5" x14ac:dyDescent="0.2">
      <c r="A1858" s="98" t="str">
        <f t="shared" ref="A1858:A1897" si="29">C1858&amp;D1858&amp;E1858</f>
        <v>沖縄県宜野湾市</v>
      </c>
      <c r="B1858" s="101" t="s">
        <v>633</v>
      </c>
      <c r="C1858" s="102" t="s">
        <v>550</v>
      </c>
      <c r="D1858" s="103" t="s">
        <v>632</v>
      </c>
      <c r="E1858" s="102"/>
    </row>
    <row r="1859" spans="1:5" x14ac:dyDescent="0.2">
      <c r="A1859" s="98" t="str">
        <f t="shared" si="29"/>
        <v>沖縄県石垣市</v>
      </c>
      <c r="B1859" s="101" t="s">
        <v>631</v>
      </c>
      <c r="C1859" s="102" t="s">
        <v>550</v>
      </c>
      <c r="D1859" s="103" t="s">
        <v>630</v>
      </c>
      <c r="E1859" s="102"/>
    </row>
    <row r="1860" spans="1:5" x14ac:dyDescent="0.2">
      <c r="A1860" s="98" t="str">
        <f t="shared" si="29"/>
        <v>沖縄県浦添市</v>
      </c>
      <c r="B1860" s="101" t="s">
        <v>629</v>
      </c>
      <c r="C1860" s="102" t="s">
        <v>550</v>
      </c>
      <c r="D1860" s="103" t="s">
        <v>628</v>
      </c>
      <c r="E1860" s="102"/>
    </row>
    <row r="1861" spans="1:5" x14ac:dyDescent="0.2">
      <c r="A1861" s="98" t="str">
        <f t="shared" si="29"/>
        <v>沖縄県名護市</v>
      </c>
      <c r="B1861" s="101" t="s">
        <v>627</v>
      </c>
      <c r="C1861" s="102" t="s">
        <v>550</v>
      </c>
      <c r="D1861" s="103" t="s">
        <v>626</v>
      </c>
      <c r="E1861" s="102"/>
    </row>
    <row r="1862" spans="1:5" x14ac:dyDescent="0.2">
      <c r="A1862" s="98" t="str">
        <f t="shared" si="29"/>
        <v>沖縄県糸満市</v>
      </c>
      <c r="B1862" s="101" t="s">
        <v>625</v>
      </c>
      <c r="C1862" s="102" t="s">
        <v>550</v>
      </c>
      <c r="D1862" s="103" t="s">
        <v>624</v>
      </c>
      <c r="E1862" s="102"/>
    </row>
    <row r="1863" spans="1:5" x14ac:dyDescent="0.2">
      <c r="A1863" s="98" t="str">
        <f t="shared" si="29"/>
        <v>沖縄県沖縄市</v>
      </c>
      <c r="B1863" s="101" t="s">
        <v>623</v>
      </c>
      <c r="C1863" s="102" t="s">
        <v>550</v>
      </c>
      <c r="D1863" s="103" t="s">
        <v>622</v>
      </c>
      <c r="E1863" s="102"/>
    </row>
    <row r="1864" spans="1:5" x14ac:dyDescent="0.2">
      <c r="A1864" s="98" t="str">
        <f t="shared" si="29"/>
        <v>沖縄県豊見城市</v>
      </c>
      <c r="B1864" s="101" t="s">
        <v>621</v>
      </c>
      <c r="C1864" s="102" t="s">
        <v>550</v>
      </c>
      <c r="D1864" s="103" t="s">
        <v>620</v>
      </c>
      <c r="E1864" s="102"/>
    </row>
    <row r="1865" spans="1:5" x14ac:dyDescent="0.2">
      <c r="A1865" s="98" t="str">
        <f t="shared" si="29"/>
        <v>沖縄県うるま市</v>
      </c>
      <c r="B1865" s="101" t="s">
        <v>619</v>
      </c>
      <c r="C1865" s="102" t="s">
        <v>550</v>
      </c>
      <c r="D1865" s="103" t="s">
        <v>618</v>
      </c>
      <c r="E1865" s="102"/>
    </row>
    <row r="1866" spans="1:5" x14ac:dyDescent="0.2">
      <c r="A1866" s="98" t="str">
        <f t="shared" si="29"/>
        <v>沖縄県宮古島市</v>
      </c>
      <c r="B1866" s="101" t="s">
        <v>617</v>
      </c>
      <c r="C1866" s="102" t="s">
        <v>550</v>
      </c>
      <c r="D1866" s="103" t="s">
        <v>616</v>
      </c>
      <c r="E1866" s="102"/>
    </row>
    <row r="1867" spans="1:5" x14ac:dyDescent="0.2">
      <c r="A1867" s="98" t="str">
        <f t="shared" si="29"/>
        <v>沖縄県南城市</v>
      </c>
      <c r="B1867" s="101" t="s">
        <v>615</v>
      </c>
      <c r="C1867" s="102" t="s">
        <v>550</v>
      </c>
      <c r="D1867" s="103" t="s">
        <v>614</v>
      </c>
      <c r="E1867" s="102"/>
    </row>
    <row r="1868" spans="1:5" x14ac:dyDescent="0.2">
      <c r="A1868" s="98" t="str">
        <f t="shared" si="29"/>
        <v>沖縄県国頭郡国頭村</v>
      </c>
      <c r="B1868" s="101" t="s">
        <v>613</v>
      </c>
      <c r="C1868" s="102" t="s">
        <v>550</v>
      </c>
      <c r="D1868" s="103" t="s">
        <v>594</v>
      </c>
      <c r="E1868" s="102" t="s">
        <v>612</v>
      </c>
    </row>
    <row r="1869" spans="1:5" x14ac:dyDescent="0.2">
      <c r="A1869" s="98" t="str">
        <f t="shared" si="29"/>
        <v>沖縄県国頭郡大宜味村</v>
      </c>
      <c r="B1869" s="101" t="s">
        <v>611</v>
      </c>
      <c r="C1869" s="102" t="s">
        <v>550</v>
      </c>
      <c r="D1869" s="103" t="s">
        <v>594</v>
      </c>
      <c r="E1869" s="102" t="s">
        <v>610</v>
      </c>
    </row>
    <row r="1870" spans="1:5" x14ac:dyDescent="0.2">
      <c r="A1870" s="98" t="str">
        <f t="shared" si="29"/>
        <v>沖縄県国頭郡東村</v>
      </c>
      <c r="B1870" s="101" t="s">
        <v>609</v>
      </c>
      <c r="C1870" s="102" t="s">
        <v>550</v>
      </c>
      <c r="D1870" s="103" t="s">
        <v>594</v>
      </c>
      <c r="E1870" s="102" t="s">
        <v>608</v>
      </c>
    </row>
    <row r="1871" spans="1:5" x14ac:dyDescent="0.2">
      <c r="A1871" s="98" t="str">
        <f t="shared" si="29"/>
        <v>沖縄県国頭郡今帰仁村</v>
      </c>
      <c r="B1871" s="101" t="s">
        <v>607</v>
      </c>
      <c r="C1871" s="102" t="s">
        <v>550</v>
      </c>
      <c r="D1871" s="103" t="s">
        <v>594</v>
      </c>
      <c r="E1871" s="102" t="s">
        <v>606</v>
      </c>
    </row>
    <row r="1872" spans="1:5" x14ac:dyDescent="0.2">
      <c r="A1872" s="98" t="str">
        <f t="shared" si="29"/>
        <v>沖縄県国頭郡本部町</v>
      </c>
      <c r="B1872" s="101" t="s">
        <v>605</v>
      </c>
      <c r="C1872" s="102" t="s">
        <v>550</v>
      </c>
      <c r="D1872" s="103" t="s">
        <v>594</v>
      </c>
      <c r="E1872" s="102" t="s">
        <v>604</v>
      </c>
    </row>
    <row r="1873" spans="1:5" x14ac:dyDescent="0.2">
      <c r="A1873" s="98" t="str">
        <f t="shared" si="29"/>
        <v>沖縄県国頭郡恩納村</v>
      </c>
      <c r="B1873" s="101" t="s">
        <v>603</v>
      </c>
      <c r="C1873" s="102" t="s">
        <v>550</v>
      </c>
      <c r="D1873" s="103" t="s">
        <v>594</v>
      </c>
      <c r="E1873" s="102" t="s">
        <v>602</v>
      </c>
    </row>
    <row r="1874" spans="1:5" x14ac:dyDescent="0.2">
      <c r="A1874" s="98" t="str">
        <f t="shared" si="29"/>
        <v>沖縄県国頭郡宜野座村</v>
      </c>
      <c r="B1874" s="101" t="s">
        <v>601</v>
      </c>
      <c r="C1874" s="102" t="s">
        <v>550</v>
      </c>
      <c r="D1874" s="103" t="s">
        <v>594</v>
      </c>
      <c r="E1874" s="102" t="s">
        <v>600</v>
      </c>
    </row>
    <row r="1875" spans="1:5" x14ac:dyDescent="0.2">
      <c r="A1875" s="98" t="str">
        <f t="shared" si="29"/>
        <v>沖縄県国頭郡金武町</v>
      </c>
      <c r="B1875" s="101" t="s">
        <v>599</v>
      </c>
      <c r="C1875" s="102" t="s">
        <v>550</v>
      </c>
      <c r="D1875" s="103" t="s">
        <v>594</v>
      </c>
      <c r="E1875" s="102" t="s">
        <v>598</v>
      </c>
    </row>
    <row r="1876" spans="1:5" x14ac:dyDescent="0.2">
      <c r="A1876" s="98" t="str">
        <f t="shared" si="29"/>
        <v>沖縄県国頭郡伊江村</v>
      </c>
      <c r="B1876" s="101" t="s">
        <v>597</v>
      </c>
      <c r="C1876" s="102" t="s">
        <v>550</v>
      </c>
      <c r="D1876" s="103" t="s">
        <v>594</v>
      </c>
      <c r="E1876" s="102" t="s">
        <v>596</v>
      </c>
    </row>
    <row r="1877" spans="1:5" x14ac:dyDescent="0.2">
      <c r="A1877" s="98" t="str">
        <f t="shared" si="29"/>
        <v>沖縄県国頭郡読谷村</v>
      </c>
      <c r="B1877" s="101" t="s">
        <v>595</v>
      </c>
      <c r="C1877" s="102" t="s">
        <v>550</v>
      </c>
      <c r="D1877" s="103" t="s">
        <v>594</v>
      </c>
      <c r="E1877" s="102" t="s">
        <v>593</v>
      </c>
    </row>
    <row r="1878" spans="1:5" x14ac:dyDescent="0.2">
      <c r="A1878" s="98" t="str">
        <f t="shared" si="29"/>
        <v>沖縄県中頭郡嘉手納町</v>
      </c>
      <c r="B1878" s="101" t="s">
        <v>592</v>
      </c>
      <c r="C1878" s="102" t="s">
        <v>550</v>
      </c>
      <c r="D1878" s="103" t="s">
        <v>583</v>
      </c>
      <c r="E1878" s="102" t="s">
        <v>591</v>
      </c>
    </row>
    <row r="1879" spans="1:5" x14ac:dyDescent="0.2">
      <c r="A1879" s="98" t="str">
        <f t="shared" si="29"/>
        <v>沖縄県中頭郡北谷町</v>
      </c>
      <c r="B1879" s="101" t="s">
        <v>590</v>
      </c>
      <c r="C1879" s="102" t="s">
        <v>550</v>
      </c>
      <c r="D1879" s="103" t="s">
        <v>583</v>
      </c>
      <c r="E1879" s="102" t="s">
        <v>589</v>
      </c>
    </row>
    <row r="1880" spans="1:5" x14ac:dyDescent="0.2">
      <c r="A1880" s="98" t="str">
        <f t="shared" si="29"/>
        <v>沖縄県中頭郡北中城村</v>
      </c>
      <c r="B1880" s="101" t="s">
        <v>588</v>
      </c>
      <c r="C1880" s="102" t="s">
        <v>550</v>
      </c>
      <c r="D1880" s="103" t="s">
        <v>583</v>
      </c>
      <c r="E1880" s="102" t="s">
        <v>587</v>
      </c>
    </row>
    <row r="1881" spans="1:5" x14ac:dyDescent="0.2">
      <c r="A1881" s="98" t="str">
        <f t="shared" si="29"/>
        <v>沖縄県中頭郡中城村</v>
      </c>
      <c r="B1881" s="101" t="s">
        <v>586</v>
      </c>
      <c r="C1881" s="102" t="s">
        <v>550</v>
      </c>
      <c r="D1881" s="103" t="s">
        <v>583</v>
      </c>
      <c r="E1881" s="102" t="s">
        <v>585</v>
      </c>
    </row>
    <row r="1882" spans="1:5" x14ac:dyDescent="0.2">
      <c r="A1882" s="98" t="str">
        <f t="shared" si="29"/>
        <v>沖縄県中頭郡西原町</v>
      </c>
      <c r="B1882" s="101" t="s">
        <v>584</v>
      </c>
      <c r="C1882" s="102" t="s">
        <v>550</v>
      </c>
      <c r="D1882" s="103" t="s">
        <v>583</v>
      </c>
      <c r="E1882" s="102" t="s">
        <v>582</v>
      </c>
    </row>
    <row r="1883" spans="1:5" x14ac:dyDescent="0.2">
      <c r="A1883" s="98" t="str">
        <f t="shared" si="29"/>
        <v>沖縄県島尻郡与那原町</v>
      </c>
      <c r="B1883" s="101" t="s">
        <v>581</v>
      </c>
      <c r="C1883" s="102" t="s">
        <v>550</v>
      </c>
      <c r="D1883" s="103" t="s">
        <v>558</v>
      </c>
      <c r="E1883" s="102" t="s">
        <v>580</v>
      </c>
    </row>
    <row r="1884" spans="1:5" x14ac:dyDescent="0.2">
      <c r="A1884" s="98" t="str">
        <f t="shared" si="29"/>
        <v>沖縄県島尻郡南風原町</v>
      </c>
      <c r="B1884" s="101" t="s">
        <v>579</v>
      </c>
      <c r="C1884" s="102" t="s">
        <v>550</v>
      </c>
      <c r="D1884" s="103" t="s">
        <v>558</v>
      </c>
      <c r="E1884" s="102" t="s">
        <v>578</v>
      </c>
    </row>
    <row r="1885" spans="1:5" x14ac:dyDescent="0.2">
      <c r="A1885" s="98" t="str">
        <f t="shared" si="29"/>
        <v>沖縄県島尻郡渡嘉敷村</v>
      </c>
      <c r="B1885" s="101" t="s">
        <v>577</v>
      </c>
      <c r="C1885" s="102" t="s">
        <v>550</v>
      </c>
      <c r="D1885" s="103" t="s">
        <v>558</v>
      </c>
      <c r="E1885" s="102" t="s">
        <v>576</v>
      </c>
    </row>
    <row r="1886" spans="1:5" x14ac:dyDescent="0.2">
      <c r="A1886" s="98" t="str">
        <f t="shared" si="29"/>
        <v>沖縄県島尻郡座間味村</v>
      </c>
      <c r="B1886" s="101" t="s">
        <v>575</v>
      </c>
      <c r="C1886" s="102" t="s">
        <v>550</v>
      </c>
      <c r="D1886" s="103" t="s">
        <v>558</v>
      </c>
      <c r="E1886" s="102" t="s">
        <v>574</v>
      </c>
    </row>
    <row r="1887" spans="1:5" x14ac:dyDescent="0.2">
      <c r="A1887" s="98" t="str">
        <f t="shared" si="29"/>
        <v>沖縄県島尻郡粟国村</v>
      </c>
      <c r="B1887" s="101" t="s">
        <v>573</v>
      </c>
      <c r="C1887" s="102" t="s">
        <v>550</v>
      </c>
      <c r="D1887" s="103" t="s">
        <v>558</v>
      </c>
      <c r="E1887" s="102" t="s">
        <v>572</v>
      </c>
    </row>
    <row r="1888" spans="1:5" x14ac:dyDescent="0.2">
      <c r="A1888" s="98" t="str">
        <f t="shared" si="29"/>
        <v>沖縄県島尻郡渡名喜村</v>
      </c>
      <c r="B1888" s="101" t="s">
        <v>571</v>
      </c>
      <c r="C1888" s="102" t="s">
        <v>550</v>
      </c>
      <c r="D1888" s="103" t="s">
        <v>558</v>
      </c>
      <c r="E1888" s="102" t="s">
        <v>570</v>
      </c>
    </row>
    <row r="1889" spans="1:5" x14ac:dyDescent="0.2">
      <c r="A1889" s="98" t="str">
        <f t="shared" si="29"/>
        <v>沖縄県島尻郡南大東村</v>
      </c>
      <c r="B1889" s="101" t="s">
        <v>569</v>
      </c>
      <c r="C1889" s="102" t="s">
        <v>550</v>
      </c>
      <c r="D1889" s="103" t="s">
        <v>558</v>
      </c>
      <c r="E1889" s="102" t="s">
        <v>568</v>
      </c>
    </row>
    <row r="1890" spans="1:5" x14ac:dyDescent="0.2">
      <c r="A1890" s="98" t="str">
        <f t="shared" si="29"/>
        <v>沖縄県島尻郡北大東村</v>
      </c>
      <c r="B1890" s="101" t="s">
        <v>567</v>
      </c>
      <c r="C1890" s="102" t="s">
        <v>550</v>
      </c>
      <c r="D1890" s="103" t="s">
        <v>558</v>
      </c>
      <c r="E1890" s="102" t="s">
        <v>566</v>
      </c>
    </row>
    <row r="1891" spans="1:5" x14ac:dyDescent="0.2">
      <c r="A1891" s="98" t="str">
        <f t="shared" si="29"/>
        <v>沖縄県島尻郡伊平屋村</v>
      </c>
      <c r="B1891" s="101" t="s">
        <v>565</v>
      </c>
      <c r="C1891" s="102" t="s">
        <v>550</v>
      </c>
      <c r="D1891" s="103" t="s">
        <v>558</v>
      </c>
      <c r="E1891" s="102" t="s">
        <v>564</v>
      </c>
    </row>
    <row r="1892" spans="1:5" x14ac:dyDescent="0.2">
      <c r="A1892" s="98" t="str">
        <f t="shared" si="29"/>
        <v>沖縄県島尻郡伊是名村</v>
      </c>
      <c r="B1892" s="101" t="s">
        <v>563</v>
      </c>
      <c r="C1892" s="102" t="s">
        <v>550</v>
      </c>
      <c r="D1892" s="103" t="s">
        <v>558</v>
      </c>
      <c r="E1892" s="102" t="s">
        <v>562</v>
      </c>
    </row>
    <row r="1893" spans="1:5" x14ac:dyDescent="0.2">
      <c r="A1893" s="98" t="str">
        <f t="shared" si="29"/>
        <v>沖縄県島尻郡久米島町</v>
      </c>
      <c r="B1893" s="101" t="s">
        <v>561</v>
      </c>
      <c r="C1893" s="102" t="s">
        <v>550</v>
      </c>
      <c r="D1893" s="103" t="s">
        <v>558</v>
      </c>
      <c r="E1893" s="102" t="s">
        <v>560</v>
      </c>
    </row>
    <row r="1894" spans="1:5" x14ac:dyDescent="0.2">
      <c r="A1894" s="98" t="str">
        <f t="shared" si="29"/>
        <v>沖縄県島尻郡八重瀬町</v>
      </c>
      <c r="B1894" s="101" t="s">
        <v>559</v>
      </c>
      <c r="C1894" s="102" t="s">
        <v>550</v>
      </c>
      <c r="D1894" s="103" t="s">
        <v>558</v>
      </c>
      <c r="E1894" s="102" t="s">
        <v>557</v>
      </c>
    </row>
    <row r="1895" spans="1:5" x14ac:dyDescent="0.2">
      <c r="A1895" s="98" t="str">
        <f t="shared" si="29"/>
        <v>沖縄県宮古郡多良間村</v>
      </c>
      <c r="B1895" s="101" t="s">
        <v>556</v>
      </c>
      <c r="C1895" s="102" t="s">
        <v>550</v>
      </c>
      <c r="D1895" s="103" t="s">
        <v>555</v>
      </c>
      <c r="E1895" s="102" t="s">
        <v>554</v>
      </c>
    </row>
    <row r="1896" spans="1:5" x14ac:dyDescent="0.2">
      <c r="A1896" s="98" t="str">
        <f t="shared" si="29"/>
        <v>沖縄県八重山郡竹富町</v>
      </c>
      <c r="B1896" s="101" t="s">
        <v>553</v>
      </c>
      <c r="C1896" s="102" t="s">
        <v>550</v>
      </c>
      <c r="D1896" s="103" t="s">
        <v>549</v>
      </c>
      <c r="E1896" s="102" t="s">
        <v>552</v>
      </c>
    </row>
    <row r="1897" spans="1:5" x14ac:dyDescent="0.2">
      <c r="A1897" s="98" t="str">
        <f t="shared" si="29"/>
        <v>沖縄県八重山郡与那国町</v>
      </c>
      <c r="B1897" s="101" t="s">
        <v>551</v>
      </c>
      <c r="C1897" s="102" t="s">
        <v>550</v>
      </c>
      <c r="D1897" s="103" t="s">
        <v>549</v>
      </c>
      <c r="E1897" s="102" t="s">
        <v>548</v>
      </c>
    </row>
  </sheetData>
  <phoneticPr fontId="2"/>
  <pageMargins left="1.299212598425197" right="0.70866141732283472" top="0.74803149606299213" bottom="0.74803149606299213" header="0.31496062992125984" footer="0.31496062992125984"/>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DZ49"/>
  <sheetViews>
    <sheetView view="pageBreakPreview" topLeftCell="K5" zoomScaleNormal="100" zoomScaleSheetLayoutView="100" workbookViewId="0">
      <selection activeCell="BB6" sqref="BB6"/>
    </sheetView>
  </sheetViews>
  <sheetFormatPr defaultColWidth="3.36328125" defaultRowHeight="16" customHeight="1" x14ac:dyDescent="0.2"/>
  <cols>
    <col min="1" max="1" width="4.6328125" style="46" customWidth="1"/>
    <col min="2" max="2" width="2.08984375" style="46" customWidth="1"/>
    <col min="3" max="31" width="2.90625" style="46" customWidth="1"/>
    <col min="32" max="32" width="1.453125" style="164" customWidth="1"/>
    <col min="33" max="33" width="13.7265625" style="164" customWidth="1"/>
    <col min="34" max="37" width="4" style="46" customWidth="1"/>
    <col min="38" max="38" width="7.453125" style="46" customWidth="1"/>
    <col min="39" max="50" width="4" style="46" customWidth="1"/>
    <col min="51" max="51" width="10.08984375" style="46" customWidth="1"/>
    <col min="52" max="54" width="4" style="190" customWidth="1"/>
    <col min="55" max="61" width="2.90625" style="190" customWidth="1"/>
    <col min="62" max="130" width="3.36328125" style="190"/>
    <col min="131" max="16384" width="3.36328125" style="46"/>
  </cols>
  <sheetData>
    <row r="1" spans="1:93" ht="16" customHeight="1" thickBot="1" x14ac:dyDescent="0.25">
      <c r="A1" s="451" t="s">
        <v>13</v>
      </c>
      <c r="B1" s="451"/>
      <c r="C1" s="451"/>
      <c r="D1" s="451"/>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1"/>
      <c r="AE1" s="451"/>
      <c r="AF1" s="169"/>
      <c r="AG1" s="185"/>
      <c r="AH1" s="185"/>
      <c r="AI1" s="185"/>
      <c r="AJ1" s="185"/>
      <c r="AK1" s="185"/>
      <c r="AL1" s="185"/>
      <c r="AM1" s="185"/>
      <c r="AN1" s="185"/>
      <c r="AO1" s="185"/>
      <c r="AP1" s="185"/>
      <c r="AQ1" s="185"/>
      <c r="AR1" s="185"/>
      <c r="AS1" s="185"/>
      <c r="AT1" s="185"/>
      <c r="AU1" s="185"/>
      <c r="AV1" s="185"/>
      <c r="AW1" s="185"/>
      <c r="AX1" s="185"/>
      <c r="AY1" s="185"/>
    </row>
    <row r="2" spans="1:93" ht="16" customHeight="1" thickBot="1" x14ac:dyDescent="0.25">
      <c r="AB2" s="47" t="s">
        <v>471</v>
      </c>
      <c r="AC2" s="48" t="s">
        <v>67</v>
      </c>
      <c r="AD2" s="49" t="s">
        <v>472</v>
      </c>
      <c r="AF2" s="169"/>
      <c r="AG2" s="185"/>
      <c r="AH2" s="185"/>
      <c r="AI2" s="185"/>
      <c r="AJ2" s="185"/>
      <c r="AK2" s="185"/>
      <c r="AL2" s="185"/>
      <c r="AM2" s="185"/>
      <c r="AN2" s="185"/>
      <c r="AO2" s="185"/>
      <c r="AP2" s="185"/>
      <c r="AQ2" s="185"/>
      <c r="AR2" s="185"/>
      <c r="AS2" s="185"/>
      <c r="AT2" s="185"/>
      <c r="AU2" s="185"/>
      <c r="AV2" s="185"/>
      <c r="AW2" s="185"/>
      <c r="AX2" s="185"/>
      <c r="AY2" s="185"/>
    </row>
    <row r="3" spans="1:93" ht="16" customHeight="1" x14ac:dyDescent="0.2">
      <c r="AB3" s="77"/>
      <c r="AC3" s="77"/>
      <c r="AD3" s="77"/>
      <c r="AF3" s="169"/>
      <c r="AG3" s="185"/>
      <c r="AH3" s="185"/>
      <c r="AI3" s="185"/>
      <c r="AJ3" s="185"/>
      <c r="AK3" s="185"/>
      <c r="AL3" s="185"/>
      <c r="AM3" s="185"/>
      <c r="AN3" s="185"/>
      <c r="AO3" s="185"/>
      <c r="AP3" s="185"/>
      <c r="AQ3" s="185"/>
      <c r="AR3" s="185"/>
      <c r="AS3" s="185"/>
      <c r="AT3" s="185"/>
      <c r="AU3" s="185"/>
      <c r="AV3" s="185"/>
      <c r="AW3" s="185"/>
      <c r="AX3" s="185"/>
      <c r="AY3" s="185"/>
    </row>
    <row r="4" spans="1:93" ht="16" customHeight="1" thickBot="1" x14ac:dyDescent="0.25">
      <c r="D4" s="518" t="s">
        <v>5</v>
      </c>
      <c r="E4" s="518"/>
      <c r="F4" s="518"/>
      <c r="G4" s="518"/>
      <c r="K4" s="451" t="s">
        <v>6</v>
      </c>
      <c r="L4" s="451"/>
      <c r="M4" s="451"/>
      <c r="N4" s="451"/>
      <c r="O4" s="451"/>
      <c r="P4" s="451"/>
      <c r="Q4" s="451"/>
      <c r="R4" s="451"/>
      <c r="AF4" s="169"/>
      <c r="AG4" s="185"/>
      <c r="AH4" s="185"/>
      <c r="AI4" s="185"/>
      <c r="AJ4" s="185"/>
      <c r="AK4" s="185"/>
      <c r="AL4" s="185"/>
      <c r="AM4" s="185"/>
      <c r="AN4" s="185"/>
      <c r="AO4" s="185"/>
      <c r="AP4" s="185"/>
      <c r="AQ4" s="185"/>
      <c r="AR4" s="185"/>
      <c r="AS4" s="185"/>
      <c r="AT4" s="185"/>
      <c r="AU4" s="185"/>
      <c r="AV4" s="185"/>
      <c r="AW4" s="185"/>
      <c r="AX4" s="185"/>
      <c r="AY4" s="185"/>
    </row>
    <row r="5" spans="1:93" ht="16" customHeight="1" thickBot="1" x14ac:dyDescent="0.25">
      <c r="C5" s="165" t="s">
        <v>18</v>
      </c>
      <c r="D5" s="166"/>
      <c r="E5" s="166"/>
      <c r="F5" s="166"/>
      <c r="G5" s="166"/>
      <c r="H5" s="167"/>
      <c r="J5" s="58" t="str">
        <f>一面!R24</f>
        <v/>
      </c>
      <c r="K5" s="58" t="str">
        <f>一面!S24</f>
        <v/>
      </c>
      <c r="L5" s="559" t="str">
        <f>一面!T24</f>
        <v>(　　）</v>
      </c>
      <c r="M5" s="560"/>
      <c r="N5" s="60" t="str">
        <f>一面!V24</f>
        <v/>
      </c>
      <c r="O5" s="61" t="str">
        <f>一面!W24</f>
        <v/>
      </c>
      <c r="P5" s="61" t="str">
        <f>一面!X24</f>
        <v/>
      </c>
      <c r="Q5" s="61" t="str">
        <f>一面!Y24</f>
        <v/>
      </c>
      <c r="R5" s="61" t="str">
        <f>一面!Z24</f>
        <v/>
      </c>
      <c r="S5" s="62" t="str">
        <f>一面!AA24</f>
        <v/>
      </c>
      <c r="AF5" s="46"/>
      <c r="AG5" s="185"/>
      <c r="AH5" s="185"/>
      <c r="AI5" s="185"/>
      <c r="AJ5" s="185"/>
      <c r="AK5" s="185"/>
      <c r="AL5" s="185"/>
      <c r="AM5" s="185"/>
      <c r="AN5" s="185"/>
      <c r="AO5" s="185"/>
      <c r="AP5" s="185"/>
      <c r="AQ5" s="185"/>
      <c r="AR5" s="185"/>
      <c r="AS5" s="185"/>
      <c r="AT5" s="185"/>
      <c r="AU5" s="185"/>
      <c r="AV5" s="185"/>
      <c r="AW5" s="185"/>
      <c r="AX5" s="185"/>
      <c r="AY5" s="185"/>
    </row>
    <row r="6" spans="1:93" ht="16" customHeight="1" x14ac:dyDescent="0.2">
      <c r="C6" s="168"/>
      <c r="D6" s="168"/>
      <c r="E6" s="168"/>
      <c r="F6" s="168"/>
      <c r="G6" s="168"/>
      <c r="H6" s="168"/>
      <c r="J6" s="168"/>
      <c r="K6" s="168"/>
      <c r="L6" s="207"/>
      <c r="M6" s="207"/>
      <c r="N6" s="168"/>
      <c r="O6" s="168"/>
      <c r="P6" s="168"/>
      <c r="Q6" s="168"/>
      <c r="R6" s="168"/>
      <c r="S6" s="168"/>
    </row>
    <row r="8" spans="1:93" ht="16" customHeight="1" thickBot="1" x14ac:dyDescent="0.25">
      <c r="A8" s="204" t="s">
        <v>0</v>
      </c>
      <c r="C8" s="46" t="s">
        <v>464</v>
      </c>
      <c r="D8" s="46" t="s">
        <v>479</v>
      </c>
      <c r="AF8" s="164" t="s">
        <v>480</v>
      </c>
      <c r="AH8" s="164"/>
      <c r="AI8" s="164"/>
      <c r="AJ8" s="164"/>
      <c r="AK8" s="187" t="str">
        <f>LEFT(AH9)</f>
        <v/>
      </c>
      <c r="AL8" s="187" t="str">
        <f>MID(AH9,2,1)</f>
        <v/>
      </c>
      <c r="AM8" s="164"/>
      <c r="AN8" s="187" t="str">
        <f>LEFT(AN9)</f>
        <v/>
      </c>
      <c r="AO8" s="187" t="str">
        <f>MID(AN9,2,1)</f>
        <v/>
      </c>
      <c r="AP8" s="164"/>
      <c r="AQ8" s="164"/>
      <c r="AR8" s="188" t="s">
        <v>439</v>
      </c>
      <c r="AS8" s="164"/>
      <c r="AT8" s="164"/>
      <c r="AU8" s="164"/>
      <c r="AV8" s="164"/>
      <c r="AW8" s="164"/>
      <c r="AX8" s="164"/>
    </row>
    <row r="9" spans="1:93" ht="16" customHeight="1" thickBot="1" x14ac:dyDescent="0.25">
      <c r="A9" s="68" t="s">
        <v>482</v>
      </c>
      <c r="C9" s="469" t="s">
        <v>7</v>
      </c>
      <c r="D9" s="470"/>
      <c r="E9" s="470"/>
      <c r="F9" s="470"/>
      <c r="G9" s="471"/>
      <c r="H9" s="60" t="str">
        <f>AK8</f>
        <v/>
      </c>
      <c r="I9" s="62" t="str">
        <f>AL8</f>
        <v/>
      </c>
      <c r="J9" s="77"/>
      <c r="K9" s="77"/>
      <c r="L9" s="77"/>
      <c r="M9" s="77"/>
      <c r="N9" s="472" t="s">
        <v>10</v>
      </c>
      <c r="O9" s="473"/>
      <c r="P9" s="474"/>
      <c r="Q9" s="60" t="str">
        <f>AN8</f>
        <v/>
      </c>
      <c r="R9" s="62" t="str">
        <f>AO8</f>
        <v/>
      </c>
      <c r="S9" s="77" t="s">
        <v>441</v>
      </c>
      <c r="T9" s="60" t="str">
        <f>IF(LEFT($AR$9,1)="","",LEFT($AR$9,1))</f>
        <v/>
      </c>
      <c r="U9" s="61" t="str">
        <f>IF(MID($AR$9,2,1)="","",MID($AR$9,2,1))</f>
        <v/>
      </c>
      <c r="V9" s="61" t="str">
        <f>IF(MID($AR$9,3,1)="","",MID($AR$9,3,1))</f>
        <v/>
      </c>
      <c r="W9" s="61" t="str">
        <f>IF(MID($AR$9,4,1)="","",MID($AR$9,4,1))</f>
        <v/>
      </c>
      <c r="X9" s="61" t="str">
        <f>IF(MID($AR$9,5,1)="","",MID($AR$9,5,1))</f>
        <v/>
      </c>
      <c r="Y9" s="62" t="str">
        <f>IF(RIGHT(AR9)="","",RIGHT(AR9))</f>
        <v/>
      </c>
      <c r="Z9" s="77" t="s">
        <v>441</v>
      </c>
      <c r="AA9" s="79" t="str">
        <f>IF(AX9="","",AX9)</f>
        <v/>
      </c>
      <c r="AG9" s="169" t="s">
        <v>483</v>
      </c>
      <c r="AH9" s="553"/>
      <c r="AI9" s="554"/>
      <c r="AJ9" s="555"/>
      <c r="AK9" s="164"/>
      <c r="AL9" s="169" t="s">
        <v>484</v>
      </c>
      <c r="AM9" s="164"/>
      <c r="AN9" s="553"/>
      <c r="AO9" s="554"/>
      <c r="AP9" s="555"/>
      <c r="AQ9" s="180" t="s">
        <v>441</v>
      </c>
      <c r="AR9" s="556"/>
      <c r="AS9" s="557"/>
      <c r="AT9" s="557"/>
      <c r="AU9" s="557"/>
      <c r="AV9" s="558"/>
      <c r="AW9" s="180" t="s">
        <v>441</v>
      </c>
      <c r="AX9" s="178"/>
      <c r="AY9" s="199"/>
    </row>
    <row r="10" spans="1:93" ht="16" customHeight="1" thickBot="1" x14ac:dyDescent="0.25">
      <c r="C10" s="80"/>
      <c r="D10" s="457" t="s">
        <v>443</v>
      </c>
      <c r="E10" s="457"/>
      <c r="F10" s="457"/>
      <c r="G10" s="81"/>
      <c r="H10" s="82" t="str">
        <f>BB10</f>
        <v/>
      </c>
      <c r="I10" s="83" t="str">
        <f t="shared" ref="I10:AA10" si="0">BC10</f>
        <v/>
      </c>
      <c r="J10" s="83" t="str">
        <f t="shared" si="0"/>
        <v/>
      </c>
      <c r="K10" s="83" t="str">
        <f t="shared" si="0"/>
        <v/>
      </c>
      <c r="L10" s="83" t="str">
        <f t="shared" si="0"/>
        <v/>
      </c>
      <c r="M10" s="83" t="str">
        <f t="shared" si="0"/>
        <v/>
      </c>
      <c r="N10" s="83" t="str">
        <f t="shared" si="0"/>
        <v/>
      </c>
      <c r="O10" s="83" t="str">
        <f t="shared" si="0"/>
        <v/>
      </c>
      <c r="P10" s="83" t="str">
        <f t="shared" si="0"/>
        <v/>
      </c>
      <c r="Q10" s="83" t="str">
        <f t="shared" si="0"/>
        <v/>
      </c>
      <c r="R10" s="83" t="str">
        <f t="shared" si="0"/>
        <v/>
      </c>
      <c r="S10" s="83" t="str">
        <f t="shared" si="0"/>
        <v/>
      </c>
      <c r="T10" s="83" t="str">
        <f t="shared" si="0"/>
        <v/>
      </c>
      <c r="U10" s="83" t="str">
        <f t="shared" si="0"/>
        <v/>
      </c>
      <c r="V10" s="83" t="str">
        <f t="shared" si="0"/>
        <v/>
      </c>
      <c r="W10" s="83" t="str">
        <f t="shared" si="0"/>
        <v/>
      </c>
      <c r="X10" s="83" t="str">
        <f t="shared" si="0"/>
        <v/>
      </c>
      <c r="Y10" s="83" t="str">
        <f t="shared" si="0"/>
        <v/>
      </c>
      <c r="Z10" s="83" t="str">
        <f t="shared" si="0"/>
        <v/>
      </c>
      <c r="AA10" s="84" t="str">
        <f t="shared" si="0"/>
        <v/>
      </c>
      <c r="AG10" s="169" t="s">
        <v>443</v>
      </c>
      <c r="AH10" s="553"/>
      <c r="AI10" s="554"/>
      <c r="AJ10" s="554"/>
      <c r="AK10" s="554"/>
      <c r="AL10" s="554"/>
      <c r="AM10" s="554"/>
      <c r="AN10" s="554"/>
      <c r="AO10" s="554"/>
      <c r="AP10" s="554"/>
      <c r="AQ10" s="554"/>
      <c r="AR10" s="554"/>
      <c r="AS10" s="554"/>
      <c r="AT10" s="554"/>
      <c r="AU10" s="554"/>
      <c r="AV10" s="554"/>
      <c r="AW10" s="554"/>
      <c r="AX10" s="555"/>
      <c r="AY10" s="186" t="s">
        <v>193</v>
      </c>
      <c r="AZ10" s="235" t="str">
        <f>ASC(AH10)</f>
        <v/>
      </c>
      <c r="BA10" s="235" t="str">
        <f>SUBSTITUTE(SUBSTITUTE(SUBSTITUTE(SUBSTITUTE(SUBSTITUTE(SUBSTITUTE(SUBSTITUTE(SUBSTITUTE(SUBSTITUTE(SUBSTITUTE(SUBSTITUTE(SUBSTITUTE(SUBSTITUTE(SUBSTITUTE(SUBSTITUTE(SUBSTITUTE(SUBSTITUTE(SUBSTITUTE(SUBSTITUTE(SUBSTITUTE(SUBSTITUTE(SUBSTITUTE(SUBSTITUTE(SUBSTITUTE(SUBSTITUTE(AZ10,"が","か゛"),"ぎ","き゛"),"ぐ","く゛"),"げ","け゛"),"ご","こ゛"),"ざ","さ゛"),"じ","し゛"),"ず","す゛"),"ぜ","せ゛"),"ぞ","そ゛"),"だ","た゛"),"ぢ","ち゛"),"づ","つ゛"),"で","て゛"),"ど","と゛"),"ば","は゛"),"び","ひ゛"),"ぶ","ふ゛"),"べ","へ゛"),"ぼ","ほ゛"),"ぱ","は゜"),"ぴ","ひ゜"),"ぷ","ふ゜"),"ぺ","へ゜"),"ぽ","ほ゜")</f>
        <v/>
      </c>
      <c r="BB10" s="235" t="str">
        <f>DBCS(MID($BA10,COLUMNS($BB10:BB10),1))</f>
        <v/>
      </c>
      <c r="BC10" s="235" t="str">
        <f>DBCS(MID($BA10,COLUMNS($BB10:BC10),1))</f>
        <v/>
      </c>
      <c r="BD10" s="235" t="str">
        <f>DBCS(MID($BA10,COLUMNS($BB10:BD10),1))</f>
        <v/>
      </c>
      <c r="BE10" s="235" t="str">
        <f>DBCS(MID($BA10,COLUMNS($BB10:BE10),1))</f>
        <v/>
      </c>
      <c r="BF10" s="235" t="str">
        <f>DBCS(MID($BA10,COLUMNS($BB10:BF10),1))</f>
        <v/>
      </c>
      <c r="BG10" s="235" t="str">
        <f>DBCS(MID($BA10,COLUMNS($BB10:BG10),1))</f>
        <v/>
      </c>
      <c r="BH10" s="235" t="str">
        <f>DBCS(MID($BA10,COLUMNS($BB10:BH10),1))</f>
        <v/>
      </c>
      <c r="BI10" s="235" t="str">
        <f>DBCS(MID($BA10,COLUMNS($BB10:BI10),1))</f>
        <v/>
      </c>
      <c r="BJ10" s="235" t="str">
        <f>DBCS(MID($BA10,COLUMNS($BB10:BJ10),1))</f>
        <v/>
      </c>
      <c r="BK10" s="235" t="str">
        <f>DBCS(MID($BA10,COLUMNS($BB10:BK10),1))</f>
        <v/>
      </c>
      <c r="BL10" s="235" t="str">
        <f>DBCS(MID($BA10,COLUMNS($BB10:BL10),1))</f>
        <v/>
      </c>
      <c r="BM10" s="235" t="str">
        <f>DBCS(MID($BA10,COLUMNS($BB10:BM10),1))</f>
        <v/>
      </c>
      <c r="BN10" s="235" t="str">
        <f>DBCS(MID($BA10,COLUMNS($BB10:BN10),1))</f>
        <v/>
      </c>
      <c r="BO10" s="235" t="str">
        <f>DBCS(MID($BA10,COLUMNS($BB10:BO10),1))</f>
        <v/>
      </c>
      <c r="BP10" s="235" t="str">
        <f>DBCS(MID($BA10,COLUMNS($BB10:BP10),1))</f>
        <v/>
      </c>
      <c r="BQ10" s="235" t="str">
        <f>DBCS(MID($BA10,COLUMNS($BB10:BQ10),1))</f>
        <v/>
      </c>
      <c r="BR10" s="235" t="str">
        <f>DBCS(MID($BA10,COLUMNS($BB10:BR10),1))</f>
        <v/>
      </c>
      <c r="BS10" s="235" t="str">
        <f>DBCS(MID($BA10,COLUMNS($BB10:BS10),1))</f>
        <v/>
      </c>
      <c r="BT10" s="235" t="str">
        <f>DBCS(MID($BA10,COLUMNS($BB10:BT10),1))</f>
        <v/>
      </c>
      <c r="BU10" s="235" t="str">
        <f>DBCS(MID($BA10,COLUMNS($BB10:BU10),1))</f>
        <v/>
      </c>
      <c r="BV10" s="235" t="str">
        <f>DBCS(MID($BA10,COLUMNS($BB10:BV10),1))</f>
        <v/>
      </c>
      <c r="BW10" s="235" t="str">
        <f>DBCS(MID($BA10,COLUMNS($BB10:BW10),1))</f>
        <v/>
      </c>
      <c r="BX10" s="235" t="str">
        <f>DBCS(MID($BA10,COLUMNS($BB10:BX10),1))</f>
        <v/>
      </c>
      <c r="BY10" s="235" t="str">
        <f>DBCS(MID($BA10,COLUMNS($BB10:BY10),1))</f>
        <v/>
      </c>
      <c r="BZ10" s="235" t="str">
        <f>DBCS(MID($BA10,COLUMNS($BB10:BZ10),1))</f>
        <v/>
      </c>
      <c r="CA10" s="235" t="str">
        <f>DBCS(MID($BA10,COLUMNS($BB10:CA10),1))</f>
        <v/>
      </c>
      <c r="CB10" s="235" t="str">
        <f>DBCS(MID($BA10,COLUMNS($BB10:CB10),1))</f>
        <v/>
      </c>
      <c r="CC10" s="235" t="str">
        <f>DBCS(MID($BA10,COLUMNS($BB10:CC10),1))</f>
        <v/>
      </c>
      <c r="CD10" s="235" t="str">
        <f>DBCS(MID($BA10,COLUMNS($BB10:CD10),1))</f>
        <v/>
      </c>
      <c r="CE10" s="235" t="str">
        <f>DBCS(MID($BA10,COLUMNS($BB10:CE10),1))</f>
        <v/>
      </c>
      <c r="CF10" s="235" t="str">
        <f>DBCS(MID($BA10,COLUMNS($BB10:CF10),1))</f>
        <v/>
      </c>
      <c r="CG10" s="235" t="str">
        <f>DBCS(MID($BA10,COLUMNS($BB10:CG10),1))</f>
        <v/>
      </c>
      <c r="CH10" s="235" t="str">
        <f>DBCS(MID($BA10,COLUMNS($BB10:CH10),1))</f>
        <v/>
      </c>
      <c r="CI10" s="235" t="str">
        <f>DBCS(MID($BA10,COLUMNS($BB10:CI10),1))</f>
        <v/>
      </c>
      <c r="CJ10" s="235" t="str">
        <f>DBCS(MID($BA10,COLUMNS($BB10:CJ10),1))</f>
        <v/>
      </c>
      <c r="CK10" s="235" t="str">
        <f>DBCS(MID($BA10,COLUMNS($BB10:CK10),1))</f>
        <v/>
      </c>
      <c r="CL10" s="235" t="str">
        <f>DBCS(MID($BA10,COLUMNS($BB10:CL10),1))</f>
        <v/>
      </c>
      <c r="CM10" s="235" t="str">
        <f>DBCS(MID($BA10,COLUMNS($BB10:CM10),1))</f>
        <v/>
      </c>
      <c r="CN10" s="235" t="str">
        <f>DBCS(MID($BA10,COLUMNS($BB10:CN10),1))</f>
        <v/>
      </c>
      <c r="CO10" s="235" t="str">
        <f>DBCS(MID($BA10,COLUMNS($BB10:CO10),1))</f>
        <v/>
      </c>
    </row>
    <row r="11" spans="1:93" ht="16" customHeight="1" thickBot="1" x14ac:dyDescent="0.25">
      <c r="C11" s="80"/>
      <c r="D11" s="457" t="s">
        <v>3</v>
      </c>
      <c r="E11" s="457"/>
      <c r="F11" s="457"/>
      <c r="G11" s="81"/>
      <c r="H11" s="60" t="str">
        <f>LEFT(AH11)</f>
        <v/>
      </c>
      <c r="I11" s="61" t="str">
        <f>MID($AH11,2,1)</f>
        <v/>
      </c>
      <c r="J11" s="61" t="str">
        <f>MID($AH11,3,1)</f>
        <v/>
      </c>
      <c r="K11" s="61" t="str">
        <f>MID($AH11,4,1)</f>
        <v/>
      </c>
      <c r="L11" s="61" t="str">
        <f>MID($AH11,5,1)</f>
        <v/>
      </c>
      <c r="M11" s="61" t="str">
        <f>MID($AH11,6,1)</f>
        <v/>
      </c>
      <c r="N11" s="61" t="str">
        <f>MID($AH11,7,1)</f>
        <v/>
      </c>
      <c r="O11" s="61" t="str">
        <f>MID($AH11,8,1)</f>
        <v/>
      </c>
      <c r="P11" s="61" t="str">
        <f>MID($AH11,9,1)</f>
        <v/>
      </c>
      <c r="Q11" s="61" t="str">
        <f>MID($AH11,10,1)</f>
        <v/>
      </c>
      <c r="R11" s="61" t="str">
        <f>MID($AH11,11,1)</f>
        <v/>
      </c>
      <c r="S11" s="61" t="str">
        <f>MID($AH11,12,1)</f>
        <v/>
      </c>
      <c r="T11" s="61" t="str">
        <f>MID($AH11,13,1)</f>
        <v/>
      </c>
      <c r="U11" s="61" t="str">
        <f>MID($AH11,14,1)</f>
        <v/>
      </c>
      <c r="V11" s="61" t="str">
        <f>MID($AH11,15,1)</f>
        <v/>
      </c>
      <c r="W11" s="61" t="str">
        <f>MID($AH11,16,1)</f>
        <v/>
      </c>
      <c r="X11" s="61" t="str">
        <f>MID($AH11,17,1)</f>
        <v/>
      </c>
      <c r="Y11" s="61" t="str">
        <f>MID($AH11,18,1)</f>
        <v/>
      </c>
      <c r="Z11" s="61" t="str">
        <f>MID($AH11,19,1)</f>
        <v/>
      </c>
      <c r="AA11" s="62" t="str">
        <f>MID($AH11,20,1)</f>
        <v/>
      </c>
      <c r="AC11" s="451" t="s">
        <v>9</v>
      </c>
      <c r="AD11" s="451"/>
      <c r="AE11" s="451"/>
      <c r="AG11" s="169" t="s">
        <v>3</v>
      </c>
      <c r="AH11" s="553"/>
      <c r="AI11" s="554"/>
      <c r="AJ11" s="554"/>
      <c r="AK11" s="554"/>
      <c r="AL11" s="554"/>
      <c r="AM11" s="554"/>
      <c r="AN11" s="554"/>
      <c r="AO11" s="554"/>
      <c r="AP11" s="554"/>
      <c r="AQ11" s="554"/>
      <c r="AR11" s="554"/>
      <c r="AS11" s="554"/>
      <c r="AT11" s="554"/>
      <c r="AU11" s="554"/>
      <c r="AV11" s="554"/>
      <c r="AW11" s="554"/>
      <c r="AX11" s="555"/>
      <c r="AY11" s="186" t="s">
        <v>193</v>
      </c>
    </row>
    <row r="12" spans="1:93" ht="16" customHeight="1" thickBot="1" x14ac:dyDescent="0.25">
      <c r="C12" s="80"/>
      <c r="D12" s="457" t="s">
        <v>8</v>
      </c>
      <c r="E12" s="457"/>
      <c r="F12" s="457"/>
      <c r="G12" s="81"/>
      <c r="H12" s="67" t="str">
        <f>AG13</f>
        <v/>
      </c>
      <c r="I12" s="77" t="s">
        <v>444</v>
      </c>
      <c r="J12" s="60" t="str">
        <f>LEFT(AK12,1)</f>
        <v/>
      </c>
      <c r="K12" s="62" t="str">
        <f>RIGHT(AK12,1)</f>
        <v/>
      </c>
      <c r="L12" s="77" t="s">
        <v>445</v>
      </c>
      <c r="M12" s="60" t="str">
        <f>LEFT(AM12,1)</f>
        <v/>
      </c>
      <c r="N12" s="62" t="str">
        <f>RIGHT(AM12,1)</f>
        <v/>
      </c>
      <c r="O12" s="77" t="s">
        <v>11</v>
      </c>
      <c r="P12" s="60" t="str">
        <f>LEFT(AO12,1)</f>
        <v/>
      </c>
      <c r="Q12" s="62" t="str">
        <f>RIGHT(AO12,1)</f>
        <v/>
      </c>
      <c r="R12" s="77" t="s">
        <v>12</v>
      </c>
      <c r="S12" s="77"/>
      <c r="T12" s="77"/>
      <c r="U12" s="77"/>
      <c r="V12" s="77"/>
      <c r="W12" s="77"/>
      <c r="X12" s="77"/>
      <c r="Y12" s="77"/>
      <c r="Z12" s="77"/>
      <c r="AA12" s="77"/>
      <c r="AD12" s="76" t="s">
        <v>485</v>
      </c>
      <c r="AG12" s="169" t="s">
        <v>8</v>
      </c>
      <c r="AH12" s="551"/>
      <c r="AI12" s="552"/>
      <c r="AJ12" s="180" t="s">
        <v>441</v>
      </c>
      <c r="AK12" s="177"/>
      <c r="AL12" s="174" t="s">
        <v>33</v>
      </c>
      <c r="AM12" s="177"/>
      <c r="AN12" s="174" t="s">
        <v>11</v>
      </c>
      <c r="AO12" s="177"/>
      <c r="AP12" s="174" t="s">
        <v>12</v>
      </c>
      <c r="AQ12" s="174"/>
      <c r="AR12" s="174"/>
      <c r="AS12" s="174"/>
      <c r="AT12" s="174"/>
      <c r="AU12" s="174"/>
      <c r="AV12" s="174"/>
      <c r="AW12" s="174"/>
      <c r="AX12" s="174"/>
    </row>
    <row r="13" spans="1:93" ht="16" customHeight="1" x14ac:dyDescent="0.2">
      <c r="AG13" s="187" t="str">
        <f>LEFT(AH12)</f>
        <v/>
      </c>
      <c r="AH13" s="208" t="s">
        <v>190</v>
      </c>
      <c r="AL13" s="188" t="s">
        <v>295</v>
      </c>
    </row>
    <row r="15" spans="1:93" ht="16" customHeight="1" thickBot="1" x14ac:dyDescent="0.25">
      <c r="AH15" s="164"/>
      <c r="AI15" s="164"/>
      <c r="AJ15" s="164"/>
      <c r="AK15" s="187" t="str">
        <f>LEFT(AH16)</f>
        <v/>
      </c>
      <c r="AL15" s="187" t="str">
        <f>MID(AH16,2,1)</f>
        <v/>
      </c>
      <c r="AM15" s="164"/>
      <c r="AN15" s="187" t="str">
        <f>LEFT(AN16)</f>
        <v/>
      </c>
      <c r="AO15" s="187" t="str">
        <f>MID(AN16,2,1)</f>
        <v/>
      </c>
      <c r="AP15" s="164"/>
      <c r="AQ15" s="164"/>
      <c r="AR15" s="188" t="s">
        <v>439</v>
      </c>
      <c r="AS15" s="164"/>
      <c r="AT15" s="164"/>
      <c r="AU15" s="164"/>
      <c r="AV15" s="164"/>
      <c r="AW15" s="164"/>
      <c r="AX15" s="164"/>
    </row>
    <row r="16" spans="1:93" ht="16" customHeight="1" thickBot="1" x14ac:dyDescent="0.25">
      <c r="A16" s="68" t="s">
        <v>482</v>
      </c>
      <c r="C16" s="469" t="s">
        <v>7</v>
      </c>
      <c r="D16" s="470"/>
      <c r="E16" s="470"/>
      <c r="F16" s="470"/>
      <c r="G16" s="471"/>
      <c r="H16" s="60" t="str">
        <f>AK15</f>
        <v/>
      </c>
      <c r="I16" s="62" t="str">
        <f>AL15</f>
        <v/>
      </c>
      <c r="J16" s="77"/>
      <c r="K16" s="77"/>
      <c r="L16" s="77"/>
      <c r="M16" s="77"/>
      <c r="N16" s="472" t="s">
        <v>10</v>
      </c>
      <c r="O16" s="473"/>
      <c r="P16" s="474"/>
      <c r="Q16" s="60" t="str">
        <f>AN15</f>
        <v/>
      </c>
      <c r="R16" s="62" t="str">
        <f>AO15</f>
        <v/>
      </c>
      <c r="S16" s="77" t="s">
        <v>441</v>
      </c>
      <c r="T16" s="60" t="str">
        <f>IF(LEFT($AR16,1)="","",LEFT($AR16,1))</f>
        <v/>
      </c>
      <c r="U16" s="61" t="str">
        <f>IF(MID($AR16,2,1)="","",MID($AR16,2,1))</f>
        <v/>
      </c>
      <c r="V16" s="61" t="str">
        <f>IF(MID($AR16,3,1)="","",MID($AR16,3,1))</f>
        <v/>
      </c>
      <c r="W16" s="61" t="str">
        <f>IF(MID($AR16,4,1)="","",MID($AR16,4,1))</f>
        <v/>
      </c>
      <c r="X16" s="61" t="str">
        <f>IF(MID($AR16,5,1)="","",MID($AR16,5,1))</f>
        <v/>
      </c>
      <c r="Y16" s="62" t="str">
        <f>IF(RIGHT(AR16)="","",RIGHT(AR16))</f>
        <v/>
      </c>
      <c r="Z16" s="77" t="s">
        <v>441</v>
      </c>
      <c r="AA16" s="79" t="str">
        <f>IF(AX16="","",AX16)</f>
        <v/>
      </c>
      <c r="AG16" s="169" t="s">
        <v>486</v>
      </c>
      <c r="AH16" s="553"/>
      <c r="AI16" s="554"/>
      <c r="AJ16" s="555"/>
      <c r="AK16" s="174"/>
      <c r="AL16" s="209" t="s">
        <v>484</v>
      </c>
      <c r="AM16" s="174"/>
      <c r="AN16" s="553"/>
      <c r="AO16" s="554"/>
      <c r="AP16" s="555"/>
      <c r="AQ16" s="180" t="s">
        <v>441</v>
      </c>
      <c r="AR16" s="556"/>
      <c r="AS16" s="557"/>
      <c r="AT16" s="557"/>
      <c r="AU16" s="557"/>
      <c r="AV16" s="558"/>
      <c r="AW16" s="180" t="s">
        <v>447</v>
      </c>
      <c r="AX16" s="178"/>
    </row>
    <row r="17" spans="1:93" ht="16" customHeight="1" thickBot="1" x14ac:dyDescent="0.25">
      <c r="C17" s="80"/>
      <c r="D17" s="457" t="s">
        <v>487</v>
      </c>
      <c r="E17" s="457"/>
      <c r="F17" s="457"/>
      <c r="G17" s="81"/>
      <c r="H17" s="82" t="str">
        <f>BB17</f>
        <v/>
      </c>
      <c r="I17" s="83" t="str">
        <f t="shared" ref="I17:AA17" si="1">BC17</f>
        <v/>
      </c>
      <c r="J17" s="83" t="str">
        <f t="shared" si="1"/>
        <v/>
      </c>
      <c r="K17" s="83" t="str">
        <f t="shared" si="1"/>
        <v/>
      </c>
      <c r="L17" s="83" t="str">
        <f t="shared" si="1"/>
        <v/>
      </c>
      <c r="M17" s="83" t="str">
        <f t="shared" si="1"/>
        <v/>
      </c>
      <c r="N17" s="83" t="str">
        <f t="shared" si="1"/>
        <v/>
      </c>
      <c r="O17" s="83" t="str">
        <f t="shared" si="1"/>
        <v/>
      </c>
      <c r="P17" s="83" t="str">
        <f t="shared" si="1"/>
        <v/>
      </c>
      <c r="Q17" s="83" t="str">
        <f t="shared" si="1"/>
        <v/>
      </c>
      <c r="R17" s="83" t="str">
        <f t="shared" si="1"/>
        <v/>
      </c>
      <c r="S17" s="83" t="str">
        <f t="shared" si="1"/>
        <v/>
      </c>
      <c r="T17" s="83" t="str">
        <f t="shared" si="1"/>
        <v/>
      </c>
      <c r="U17" s="83" t="str">
        <f t="shared" si="1"/>
        <v/>
      </c>
      <c r="V17" s="83" t="str">
        <f t="shared" si="1"/>
        <v/>
      </c>
      <c r="W17" s="83" t="str">
        <f t="shared" si="1"/>
        <v/>
      </c>
      <c r="X17" s="83" t="str">
        <f t="shared" si="1"/>
        <v/>
      </c>
      <c r="Y17" s="83" t="str">
        <f t="shared" si="1"/>
        <v/>
      </c>
      <c r="Z17" s="83" t="str">
        <f t="shared" si="1"/>
        <v/>
      </c>
      <c r="AA17" s="84" t="str">
        <f t="shared" si="1"/>
        <v/>
      </c>
      <c r="AG17" s="169" t="s">
        <v>488</v>
      </c>
      <c r="AH17" s="553"/>
      <c r="AI17" s="554"/>
      <c r="AJ17" s="554"/>
      <c r="AK17" s="554"/>
      <c r="AL17" s="554"/>
      <c r="AM17" s="554"/>
      <c r="AN17" s="554"/>
      <c r="AO17" s="554"/>
      <c r="AP17" s="554"/>
      <c r="AQ17" s="554"/>
      <c r="AR17" s="554"/>
      <c r="AS17" s="554"/>
      <c r="AT17" s="554"/>
      <c r="AU17" s="554"/>
      <c r="AV17" s="554"/>
      <c r="AW17" s="554"/>
      <c r="AX17" s="555"/>
      <c r="AY17" s="186" t="s">
        <v>193</v>
      </c>
      <c r="AZ17" s="235" t="str">
        <f>ASC(AH17)</f>
        <v/>
      </c>
      <c r="BA17" s="235" t="str">
        <f>SUBSTITUTE(SUBSTITUTE(SUBSTITUTE(SUBSTITUTE(SUBSTITUTE(SUBSTITUTE(SUBSTITUTE(SUBSTITUTE(SUBSTITUTE(SUBSTITUTE(SUBSTITUTE(SUBSTITUTE(SUBSTITUTE(SUBSTITUTE(SUBSTITUTE(SUBSTITUTE(SUBSTITUTE(SUBSTITUTE(SUBSTITUTE(SUBSTITUTE(SUBSTITUTE(SUBSTITUTE(SUBSTITUTE(SUBSTITUTE(SUBSTITUTE(AZ17,"が","か゛"),"ぎ","き゛"),"ぐ","く゛"),"げ","け゛"),"ご","こ゛"),"ざ","さ゛"),"じ","し゛"),"ず","す゛"),"ぜ","せ゛"),"ぞ","そ゛"),"だ","た゛"),"ぢ","ち゛"),"づ","つ゛"),"で","て゛"),"ど","と゛"),"ば","は゛"),"び","ひ゛"),"ぶ","ふ゛"),"べ","へ゛"),"ぼ","ほ゛"),"ぱ","は゜"),"ぴ","ひ゜"),"ぷ","ふ゜"),"ぺ","へ゜"),"ぽ","ほ゜")</f>
        <v/>
      </c>
      <c r="BB17" s="235" t="str">
        <f>DBCS(MID($BA17,COLUMNS($BB17:BB17),1))</f>
        <v/>
      </c>
      <c r="BC17" s="235" t="str">
        <f>DBCS(MID($BA17,COLUMNS($BB17:BC17),1))</f>
        <v/>
      </c>
      <c r="BD17" s="235" t="str">
        <f>DBCS(MID($BA17,COLUMNS($BB17:BD17),1))</f>
        <v/>
      </c>
      <c r="BE17" s="235" t="str">
        <f>DBCS(MID($BA17,COLUMNS($BB17:BE17),1))</f>
        <v/>
      </c>
      <c r="BF17" s="235" t="str">
        <f>DBCS(MID($BA17,COLUMNS($BB17:BF17),1))</f>
        <v/>
      </c>
      <c r="BG17" s="235" t="str">
        <f>DBCS(MID($BA17,COLUMNS($BB17:BG17),1))</f>
        <v/>
      </c>
      <c r="BH17" s="235" t="str">
        <f>DBCS(MID($BA17,COLUMNS($BB17:BH17),1))</f>
        <v/>
      </c>
      <c r="BI17" s="235" t="str">
        <f>DBCS(MID($BA17,COLUMNS($BB17:BI17),1))</f>
        <v/>
      </c>
      <c r="BJ17" s="235" t="str">
        <f>DBCS(MID($BA17,COLUMNS($BB17:BJ17),1))</f>
        <v/>
      </c>
      <c r="BK17" s="235" t="str">
        <f>DBCS(MID($BA17,COLUMNS($BB17:BK17),1))</f>
        <v/>
      </c>
      <c r="BL17" s="235" t="str">
        <f>DBCS(MID($BA17,COLUMNS($BB17:BL17),1))</f>
        <v/>
      </c>
      <c r="BM17" s="235" t="str">
        <f>DBCS(MID($BA17,COLUMNS($BB17:BM17),1))</f>
        <v/>
      </c>
      <c r="BN17" s="235" t="str">
        <f>DBCS(MID($BA17,COLUMNS($BB17:BN17),1))</f>
        <v/>
      </c>
      <c r="BO17" s="235" t="str">
        <f>DBCS(MID($BA17,COLUMNS($BB17:BO17),1))</f>
        <v/>
      </c>
      <c r="BP17" s="235" t="str">
        <f>DBCS(MID($BA17,COLUMNS($BB17:BP17),1))</f>
        <v/>
      </c>
      <c r="BQ17" s="235" t="str">
        <f>DBCS(MID($BA17,COLUMNS($BB17:BQ17),1))</f>
        <v/>
      </c>
      <c r="BR17" s="235" t="str">
        <f>DBCS(MID($BA17,COLUMNS($BB17:BR17),1))</f>
        <v/>
      </c>
      <c r="BS17" s="235" t="str">
        <f>DBCS(MID($BA17,COLUMNS($BB17:BS17),1))</f>
        <v/>
      </c>
      <c r="BT17" s="235" t="str">
        <f>DBCS(MID($BA17,COLUMNS($BB17:BT17),1))</f>
        <v/>
      </c>
      <c r="BU17" s="235" t="str">
        <f>DBCS(MID($BA17,COLUMNS($BB17:BU17),1))</f>
        <v/>
      </c>
      <c r="BV17" s="235" t="str">
        <f>DBCS(MID($BA17,COLUMNS($BB17:BV17),1))</f>
        <v/>
      </c>
      <c r="BW17" s="235" t="str">
        <f>DBCS(MID($BA17,COLUMNS($BB17:BW17),1))</f>
        <v/>
      </c>
      <c r="BX17" s="235" t="str">
        <f>DBCS(MID($BA17,COLUMNS($BB17:BX17),1))</f>
        <v/>
      </c>
      <c r="BY17" s="235" t="str">
        <f>DBCS(MID($BA17,COLUMNS($BB17:BY17),1))</f>
        <v/>
      </c>
      <c r="BZ17" s="235" t="str">
        <f>DBCS(MID($BA17,COLUMNS($BB17:BZ17),1))</f>
        <v/>
      </c>
      <c r="CA17" s="235" t="str">
        <f>DBCS(MID($BA17,COLUMNS($BB17:CA17),1))</f>
        <v/>
      </c>
      <c r="CB17" s="235" t="str">
        <f>DBCS(MID($BA17,COLUMNS($BB17:CB17),1))</f>
        <v/>
      </c>
      <c r="CC17" s="235" t="str">
        <f>DBCS(MID($BA17,COLUMNS($BB17:CC17),1))</f>
        <v/>
      </c>
      <c r="CD17" s="235" t="str">
        <f>DBCS(MID($BA17,COLUMNS($BB17:CD17),1))</f>
        <v/>
      </c>
      <c r="CE17" s="235" t="str">
        <f>DBCS(MID($BA17,COLUMNS($BB17:CE17),1))</f>
        <v/>
      </c>
      <c r="CF17" s="235" t="str">
        <f>DBCS(MID($BA17,COLUMNS($BB17:CF17),1))</f>
        <v/>
      </c>
      <c r="CG17" s="235" t="str">
        <f>DBCS(MID($BA17,COLUMNS($BB17:CG17),1))</f>
        <v/>
      </c>
      <c r="CH17" s="235" t="str">
        <f>DBCS(MID($BA17,COLUMNS($BB17:CH17),1))</f>
        <v/>
      </c>
      <c r="CI17" s="235" t="str">
        <f>DBCS(MID($BA17,COLUMNS($BB17:CI17),1))</f>
        <v/>
      </c>
      <c r="CJ17" s="235" t="str">
        <f>DBCS(MID($BA17,COLUMNS($BB17:CJ17),1))</f>
        <v/>
      </c>
      <c r="CK17" s="235" t="str">
        <f>DBCS(MID($BA17,COLUMNS($BB17:CK17),1))</f>
        <v/>
      </c>
      <c r="CL17" s="235" t="str">
        <f>DBCS(MID($BA17,COLUMNS($BB17:CL17),1))</f>
        <v/>
      </c>
      <c r="CM17" s="235" t="str">
        <f>DBCS(MID($BA17,COLUMNS($BB17:CM17),1))</f>
        <v/>
      </c>
      <c r="CN17" s="235" t="str">
        <f>DBCS(MID($BA17,COLUMNS($BB17:CN17),1))</f>
        <v/>
      </c>
      <c r="CO17" s="235" t="str">
        <f>DBCS(MID($BA17,COLUMNS($BB17:CO17),1))</f>
        <v/>
      </c>
    </row>
    <row r="18" spans="1:93" ht="16" customHeight="1" thickBot="1" x14ac:dyDescent="0.25">
      <c r="C18" s="80"/>
      <c r="D18" s="457" t="s">
        <v>3</v>
      </c>
      <c r="E18" s="457"/>
      <c r="F18" s="457"/>
      <c r="G18" s="81"/>
      <c r="H18" s="60" t="str">
        <f>LEFT(AH18)</f>
        <v/>
      </c>
      <c r="I18" s="61" t="str">
        <f>MID($AH18,2,1)</f>
        <v/>
      </c>
      <c r="J18" s="61" t="str">
        <f>MID($AH18,3,1)</f>
        <v/>
      </c>
      <c r="K18" s="61" t="str">
        <f>MID($AH18,4,1)</f>
        <v/>
      </c>
      <c r="L18" s="61" t="str">
        <f>MID($AH18,5,1)</f>
        <v/>
      </c>
      <c r="M18" s="61" t="str">
        <f>MID($AH18,6,1)</f>
        <v/>
      </c>
      <c r="N18" s="61" t="str">
        <f>MID($AH18,7,1)</f>
        <v/>
      </c>
      <c r="O18" s="61" t="str">
        <f>MID($AH18,8,1)</f>
        <v/>
      </c>
      <c r="P18" s="61" t="str">
        <f>MID($AH18,9,1)</f>
        <v/>
      </c>
      <c r="Q18" s="61" t="str">
        <f>MID($AH18,10,1)</f>
        <v/>
      </c>
      <c r="R18" s="61" t="str">
        <f>MID($AH18,11,1)</f>
        <v/>
      </c>
      <c r="S18" s="61" t="str">
        <f>MID($AH18,12,1)</f>
        <v/>
      </c>
      <c r="T18" s="61" t="str">
        <f>MID($AH18,13,1)</f>
        <v/>
      </c>
      <c r="U18" s="61" t="str">
        <f>MID($AH18,14,1)</f>
        <v/>
      </c>
      <c r="V18" s="61" t="str">
        <f>MID($AH18,15,1)</f>
        <v/>
      </c>
      <c r="W18" s="61" t="str">
        <f>MID($AH18,16,1)</f>
        <v/>
      </c>
      <c r="X18" s="61" t="str">
        <f>MID($AH18,17,1)</f>
        <v/>
      </c>
      <c r="Y18" s="61" t="str">
        <f>MID($AH18,18,1)</f>
        <v/>
      </c>
      <c r="Z18" s="61" t="str">
        <f>MID($AH18,19,1)</f>
        <v/>
      </c>
      <c r="AA18" s="62" t="str">
        <f>MID($AH18,20,1)</f>
        <v/>
      </c>
      <c r="AC18" s="451" t="s">
        <v>9</v>
      </c>
      <c r="AD18" s="451"/>
      <c r="AE18" s="451"/>
      <c r="AG18" s="169" t="s">
        <v>3</v>
      </c>
      <c r="AH18" s="553"/>
      <c r="AI18" s="554"/>
      <c r="AJ18" s="554"/>
      <c r="AK18" s="554"/>
      <c r="AL18" s="554"/>
      <c r="AM18" s="554"/>
      <c r="AN18" s="554"/>
      <c r="AO18" s="554"/>
      <c r="AP18" s="554"/>
      <c r="AQ18" s="554"/>
      <c r="AR18" s="554"/>
      <c r="AS18" s="554"/>
      <c r="AT18" s="554"/>
      <c r="AU18" s="554"/>
      <c r="AV18" s="554"/>
      <c r="AW18" s="554"/>
      <c r="AX18" s="555"/>
      <c r="AY18" s="186" t="s">
        <v>193</v>
      </c>
    </row>
    <row r="19" spans="1:93" ht="16" customHeight="1" thickBot="1" x14ac:dyDescent="0.25">
      <c r="C19" s="80"/>
      <c r="D19" s="457" t="s">
        <v>8</v>
      </c>
      <c r="E19" s="457"/>
      <c r="F19" s="457"/>
      <c r="G19" s="81"/>
      <c r="H19" s="67" t="str">
        <f>AG20</f>
        <v/>
      </c>
      <c r="I19" s="77" t="s">
        <v>444</v>
      </c>
      <c r="J19" s="60" t="str">
        <f>LEFT(AK19,1)</f>
        <v/>
      </c>
      <c r="K19" s="62" t="str">
        <f>RIGHT(AK19,1)</f>
        <v/>
      </c>
      <c r="L19" s="77" t="s">
        <v>445</v>
      </c>
      <c r="M19" s="60" t="str">
        <f>LEFT(AM19,1)</f>
        <v/>
      </c>
      <c r="N19" s="62" t="str">
        <f>RIGHT(AM19,1)</f>
        <v/>
      </c>
      <c r="O19" s="77" t="s">
        <v>11</v>
      </c>
      <c r="P19" s="60" t="str">
        <f>LEFT(AO19,1)</f>
        <v/>
      </c>
      <c r="Q19" s="62" t="str">
        <f>RIGHT(AO19,1)</f>
        <v/>
      </c>
      <c r="R19" s="77" t="s">
        <v>12</v>
      </c>
      <c r="S19" s="77"/>
      <c r="T19" s="77"/>
      <c r="U19" s="77"/>
      <c r="V19" s="77"/>
      <c r="W19" s="77"/>
      <c r="X19" s="77"/>
      <c r="Y19" s="77"/>
      <c r="Z19" s="77"/>
      <c r="AA19" s="77"/>
      <c r="AD19" s="76" t="s">
        <v>489</v>
      </c>
      <c r="AG19" s="169" t="s">
        <v>8</v>
      </c>
      <c r="AH19" s="551"/>
      <c r="AI19" s="552"/>
      <c r="AJ19" s="180" t="s">
        <v>490</v>
      </c>
      <c r="AK19" s="177"/>
      <c r="AL19" s="174" t="s">
        <v>33</v>
      </c>
      <c r="AM19" s="177"/>
      <c r="AN19" s="174" t="s">
        <v>11</v>
      </c>
      <c r="AO19" s="177"/>
      <c r="AP19" s="174" t="s">
        <v>12</v>
      </c>
      <c r="AQ19" s="174"/>
      <c r="AR19" s="174"/>
      <c r="AS19" s="174"/>
      <c r="AT19" s="174"/>
      <c r="AU19" s="174"/>
      <c r="AV19" s="174"/>
      <c r="AW19" s="174"/>
      <c r="AX19" s="174"/>
    </row>
    <row r="20" spans="1:93" ht="16" customHeight="1" x14ac:dyDescent="0.2">
      <c r="AG20" s="187" t="str">
        <f>LEFT(AH19)</f>
        <v/>
      </c>
      <c r="AH20" s="208" t="s">
        <v>190</v>
      </c>
      <c r="AL20" s="188" t="s">
        <v>295</v>
      </c>
    </row>
    <row r="22" spans="1:93" ht="16" customHeight="1" thickBot="1" x14ac:dyDescent="0.25">
      <c r="AH22" s="164"/>
      <c r="AI22" s="164"/>
      <c r="AJ22" s="164"/>
      <c r="AK22" s="187" t="str">
        <f>LEFT(AH23)</f>
        <v/>
      </c>
      <c r="AL22" s="187" t="str">
        <f>MID(AH23,2,1)</f>
        <v/>
      </c>
      <c r="AM22" s="164"/>
      <c r="AN22" s="187" t="str">
        <f>LEFT(AN23)</f>
        <v/>
      </c>
      <c r="AO22" s="187" t="str">
        <f>MID(AN23,2,1)</f>
        <v/>
      </c>
      <c r="AP22" s="164"/>
      <c r="AQ22" s="164"/>
      <c r="AR22" s="188" t="s">
        <v>439</v>
      </c>
      <c r="AS22" s="164"/>
      <c r="AT22" s="164"/>
      <c r="AU22" s="164"/>
      <c r="AV22" s="164"/>
      <c r="AW22" s="164"/>
      <c r="AX22" s="164"/>
    </row>
    <row r="23" spans="1:93" ht="16" customHeight="1" thickBot="1" x14ac:dyDescent="0.25">
      <c r="A23" s="68" t="s">
        <v>491</v>
      </c>
      <c r="C23" s="469" t="s">
        <v>7</v>
      </c>
      <c r="D23" s="470"/>
      <c r="E23" s="470"/>
      <c r="F23" s="470"/>
      <c r="G23" s="471"/>
      <c r="H23" s="60" t="str">
        <f>AK22</f>
        <v/>
      </c>
      <c r="I23" s="62" t="str">
        <f>AL22</f>
        <v/>
      </c>
      <c r="J23" s="77"/>
      <c r="K23" s="77"/>
      <c r="L23" s="77"/>
      <c r="M23" s="77"/>
      <c r="N23" s="472" t="s">
        <v>10</v>
      </c>
      <c r="O23" s="473"/>
      <c r="P23" s="474"/>
      <c r="Q23" s="60" t="str">
        <f>AN22</f>
        <v/>
      </c>
      <c r="R23" s="62" t="str">
        <f>AO22</f>
        <v/>
      </c>
      <c r="S23" s="77" t="s">
        <v>441</v>
      </c>
      <c r="T23" s="60" t="str">
        <f>IF(LEFT($AR23,1)="","",LEFT($AR23,1))</f>
        <v/>
      </c>
      <c r="U23" s="61" t="str">
        <f>IF(MID($AR23,2,1)="","",MID($AR23,2,1))</f>
        <v/>
      </c>
      <c r="V23" s="61" t="str">
        <f>IF(MID($AR23,3,1)="","",MID($AR23,3,1))</f>
        <v/>
      </c>
      <c r="W23" s="61" t="str">
        <f>IF(MID($AR23,4,1)="","",MID($AR23,4,1))</f>
        <v/>
      </c>
      <c r="X23" s="61" t="str">
        <f>IF(MID($AR23,5,1)="","",MID($AR23,5,1))</f>
        <v/>
      </c>
      <c r="Y23" s="62" t="str">
        <f>IF(RIGHT(AR23)="","",RIGHT(AR23))</f>
        <v/>
      </c>
      <c r="Z23" s="77" t="s">
        <v>441</v>
      </c>
      <c r="AA23" s="79" t="str">
        <f>IF(AX23="","",AX23)</f>
        <v/>
      </c>
      <c r="AG23" s="169" t="s">
        <v>483</v>
      </c>
      <c r="AH23" s="553"/>
      <c r="AI23" s="554"/>
      <c r="AJ23" s="555"/>
      <c r="AK23" s="174"/>
      <c r="AL23" s="209" t="s">
        <v>484</v>
      </c>
      <c r="AM23" s="174"/>
      <c r="AN23" s="553"/>
      <c r="AO23" s="554"/>
      <c r="AP23" s="555"/>
      <c r="AQ23" s="180" t="s">
        <v>441</v>
      </c>
      <c r="AR23" s="556"/>
      <c r="AS23" s="557"/>
      <c r="AT23" s="557"/>
      <c r="AU23" s="557"/>
      <c r="AV23" s="558"/>
      <c r="AW23" s="180" t="s">
        <v>441</v>
      </c>
      <c r="AX23" s="178"/>
    </row>
    <row r="24" spans="1:93" ht="16" customHeight="1" thickBot="1" x14ac:dyDescent="0.25">
      <c r="C24" s="80"/>
      <c r="D24" s="457" t="s">
        <v>488</v>
      </c>
      <c r="E24" s="457"/>
      <c r="F24" s="457"/>
      <c r="G24" s="81"/>
      <c r="H24" s="82" t="str">
        <f>BB24</f>
        <v/>
      </c>
      <c r="I24" s="83" t="str">
        <f t="shared" ref="I24:AA24" si="2">BC24</f>
        <v/>
      </c>
      <c r="J24" s="83" t="str">
        <f t="shared" si="2"/>
        <v/>
      </c>
      <c r="K24" s="83" t="str">
        <f t="shared" si="2"/>
        <v/>
      </c>
      <c r="L24" s="83" t="str">
        <f t="shared" si="2"/>
        <v/>
      </c>
      <c r="M24" s="83" t="str">
        <f t="shared" si="2"/>
        <v/>
      </c>
      <c r="N24" s="83" t="str">
        <f t="shared" si="2"/>
        <v/>
      </c>
      <c r="O24" s="83" t="str">
        <f t="shared" si="2"/>
        <v/>
      </c>
      <c r="P24" s="83" t="str">
        <f t="shared" si="2"/>
        <v/>
      </c>
      <c r="Q24" s="83" t="str">
        <f t="shared" si="2"/>
        <v/>
      </c>
      <c r="R24" s="83" t="str">
        <f t="shared" si="2"/>
        <v/>
      </c>
      <c r="S24" s="83" t="str">
        <f t="shared" si="2"/>
        <v/>
      </c>
      <c r="T24" s="83" t="str">
        <f t="shared" si="2"/>
        <v/>
      </c>
      <c r="U24" s="83" t="str">
        <f t="shared" si="2"/>
        <v/>
      </c>
      <c r="V24" s="83" t="str">
        <f t="shared" si="2"/>
        <v/>
      </c>
      <c r="W24" s="83" t="str">
        <f t="shared" si="2"/>
        <v/>
      </c>
      <c r="X24" s="83" t="str">
        <f t="shared" si="2"/>
        <v/>
      </c>
      <c r="Y24" s="83" t="str">
        <f t="shared" si="2"/>
        <v/>
      </c>
      <c r="Z24" s="83" t="str">
        <f t="shared" si="2"/>
        <v/>
      </c>
      <c r="AA24" s="84" t="str">
        <f t="shared" si="2"/>
        <v/>
      </c>
      <c r="AG24" s="169" t="s">
        <v>492</v>
      </c>
      <c r="AH24" s="553"/>
      <c r="AI24" s="554"/>
      <c r="AJ24" s="554"/>
      <c r="AK24" s="554"/>
      <c r="AL24" s="554"/>
      <c r="AM24" s="554"/>
      <c r="AN24" s="554"/>
      <c r="AO24" s="554"/>
      <c r="AP24" s="554"/>
      <c r="AQ24" s="554"/>
      <c r="AR24" s="554"/>
      <c r="AS24" s="554"/>
      <c r="AT24" s="554"/>
      <c r="AU24" s="554"/>
      <c r="AV24" s="554"/>
      <c r="AW24" s="554"/>
      <c r="AX24" s="555"/>
      <c r="AY24" s="186" t="s">
        <v>193</v>
      </c>
      <c r="AZ24" s="235" t="str">
        <f>ASC(AH24)</f>
        <v/>
      </c>
      <c r="BA24" s="235" t="str">
        <f>SUBSTITUTE(SUBSTITUTE(SUBSTITUTE(SUBSTITUTE(SUBSTITUTE(SUBSTITUTE(SUBSTITUTE(SUBSTITUTE(SUBSTITUTE(SUBSTITUTE(SUBSTITUTE(SUBSTITUTE(SUBSTITUTE(SUBSTITUTE(SUBSTITUTE(SUBSTITUTE(SUBSTITUTE(SUBSTITUTE(SUBSTITUTE(SUBSTITUTE(SUBSTITUTE(SUBSTITUTE(SUBSTITUTE(SUBSTITUTE(SUBSTITUTE(AZ24,"が","か゛"),"ぎ","き゛"),"ぐ","く゛"),"げ","け゛"),"ご","こ゛"),"ざ","さ゛"),"じ","し゛"),"ず","す゛"),"ぜ","せ゛"),"ぞ","そ゛"),"だ","た゛"),"ぢ","ち゛"),"づ","つ゛"),"で","て゛"),"ど","と゛"),"ば","は゛"),"び","ひ゛"),"ぶ","ふ゛"),"べ","へ゛"),"ぼ","ほ゛"),"ぱ","は゜"),"ぴ","ひ゜"),"ぷ","ふ゜"),"ぺ","へ゜"),"ぽ","ほ゜")</f>
        <v/>
      </c>
      <c r="BB24" s="235" t="str">
        <f>DBCS(MID($BA24,COLUMNS($BB24:BB24),1))</f>
        <v/>
      </c>
      <c r="BC24" s="235" t="str">
        <f>DBCS(MID($BA24,COLUMNS($BB24:BC24),1))</f>
        <v/>
      </c>
      <c r="BD24" s="235" t="str">
        <f>DBCS(MID($BA24,COLUMNS($BB24:BD24),1))</f>
        <v/>
      </c>
      <c r="BE24" s="235" t="str">
        <f>DBCS(MID($BA24,COLUMNS($BB24:BE24),1))</f>
        <v/>
      </c>
      <c r="BF24" s="235" t="str">
        <f>DBCS(MID($BA24,COLUMNS($BB24:BF24),1))</f>
        <v/>
      </c>
      <c r="BG24" s="235" t="str">
        <f>DBCS(MID($BA24,COLUMNS($BB24:BG24),1))</f>
        <v/>
      </c>
      <c r="BH24" s="235" t="str">
        <f>DBCS(MID($BA24,COLUMNS($BB24:BH24),1))</f>
        <v/>
      </c>
      <c r="BI24" s="235" t="str">
        <f>DBCS(MID($BA24,COLUMNS($BB24:BI24),1))</f>
        <v/>
      </c>
      <c r="BJ24" s="235" t="str">
        <f>DBCS(MID($BA24,COLUMNS($BB24:BJ24),1))</f>
        <v/>
      </c>
      <c r="BK24" s="235" t="str">
        <f>DBCS(MID($BA24,COLUMNS($BB24:BK24),1))</f>
        <v/>
      </c>
      <c r="BL24" s="235" t="str">
        <f>DBCS(MID($BA24,COLUMNS($BB24:BL24),1))</f>
        <v/>
      </c>
      <c r="BM24" s="235" t="str">
        <f>DBCS(MID($BA24,COLUMNS($BB24:BM24),1))</f>
        <v/>
      </c>
      <c r="BN24" s="235" t="str">
        <f>DBCS(MID($BA24,COLUMNS($BB24:BN24),1))</f>
        <v/>
      </c>
      <c r="BO24" s="235" t="str">
        <f>DBCS(MID($BA24,COLUMNS($BB24:BO24),1))</f>
        <v/>
      </c>
      <c r="BP24" s="235" t="str">
        <f>DBCS(MID($BA24,COLUMNS($BB24:BP24),1))</f>
        <v/>
      </c>
      <c r="BQ24" s="235" t="str">
        <f>DBCS(MID($BA24,COLUMNS($BB24:BQ24),1))</f>
        <v/>
      </c>
      <c r="BR24" s="235" t="str">
        <f>DBCS(MID($BA24,COLUMNS($BB24:BR24),1))</f>
        <v/>
      </c>
      <c r="BS24" s="235" t="str">
        <f>DBCS(MID($BA24,COLUMNS($BB24:BS24),1))</f>
        <v/>
      </c>
      <c r="BT24" s="235" t="str">
        <f>DBCS(MID($BA24,COLUMNS($BB24:BT24),1))</f>
        <v/>
      </c>
      <c r="BU24" s="235" t="str">
        <f>DBCS(MID($BA24,COLUMNS($BB24:BU24),1))</f>
        <v/>
      </c>
      <c r="BV24" s="235" t="str">
        <f>DBCS(MID($BA24,COLUMNS($BB24:BV24),1))</f>
        <v/>
      </c>
      <c r="BW24" s="235" t="str">
        <f>DBCS(MID($BA24,COLUMNS($BB24:BW24),1))</f>
        <v/>
      </c>
      <c r="BX24" s="235" t="str">
        <f>DBCS(MID($BA24,COLUMNS($BB24:BX24),1))</f>
        <v/>
      </c>
      <c r="BY24" s="235" t="str">
        <f>DBCS(MID($BA24,COLUMNS($BB24:BY24),1))</f>
        <v/>
      </c>
      <c r="BZ24" s="235" t="str">
        <f>DBCS(MID($BA24,COLUMNS($BB24:BZ24),1))</f>
        <v/>
      </c>
      <c r="CA24" s="235" t="str">
        <f>DBCS(MID($BA24,COLUMNS($BB24:CA24),1))</f>
        <v/>
      </c>
      <c r="CB24" s="235" t="str">
        <f>DBCS(MID($BA24,COLUMNS($BB24:CB24),1))</f>
        <v/>
      </c>
      <c r="CC24" s="235" t="str">
        <f>DBCS(MID($BA24,COLUMNS($BB24:CC24),1))</f>
        <v/>
      </c>
      <c r="CD24" s="235" t="str">
        <f>DBCS(MID($BA24,COLUMNS($BB24:CD24),1))</f>
        <v/>
      </c>
      <c r="CE24" s="235" t="str">
        <f>DBCS(MID($BA24,COLUMNS($BB24:CE24),1))</f>
        <v/>
      </c>
      <c r="CF24" s="235" t="str">
        <f>DBCS(MID($BA24,COLUMNS($BB24:CF24),1))</f>
        <v/>
      </c>
      <c r="CG24" s="235" t="str">
        <f>DBCS(MID($BA24,COLUMNS($BB24:CG24),1))</f>
        <v/>
      </c>
      <c r="CH24" s="235" t="str">
        <f>DBCS(MID($BA24,COLUMNS($BB24:CH24),1))</f>
        <v/>
      </c>
      <c r="CI24" s="235" t="str">
        <f>DBCS(MID($BA24,COLUMNS($BB24:CI24),1))</f>
        <v/>
      </c>
      <c r="CJ24" s="235" t="str">
        <f>DBCS(MID($BA24,COLUMNS($BB24:CJ24),1))</f>
        <v/>
      </c>
      <c r="CK24" s="235" t="str">
        <f>DBCS(MID($BA24,COLUMNS($BB24:CK24),1))</f>
        <v/>
      </c>
      <c r="CL24" s="235" t="str">
        <f>DBCS(MID($BA24,COLUMNS($BB24:CL24),1))</f>
        <v/>
      </c>
      <c r="CM24" s="235" t="str">
        <f>DBCS(MID($BA24,COLUMNS($BB24:CM24),1))</f>
        <v/>
      </c>
      <c r="CN24" s="235" t="str">
        <f>DBCS(MID($BA24,COLUMNS($BB24:CN24),1))</f>
        <v/>
      </c>
      <c r="CO24" s="235" t="str">
        <f>DBCS(MID($BA24,COLUMNS($BB24:CO24),1))</f>
        <v/>
      </c>
    </row>
    <row r="25" spans="1:93" ht="16" customHeight="1" thickBot="1" x14ac:dyDescent="0.25">
      <c r="C25" s="80"/>
      <c r="D25" s="457" t="s">
        <v>3</v>
      </c>
      <c r="E25" s="457"/>
      <c r="F25" s="457"/>
      <c r="G25" s="81"/>
      <c r="H25" s="60" t="str">
        <f>LEFT(AH25)</f>
        <v/>
      </c>
      <c r="I25" s="61" t="str">
        <f>MID($AH25,2,1)</f>
        <v/>
      </c>
      <c r="J25" s="61" t="str">
        <f>MID($AH25,3,1)</f>
        <v/>
      </c>
      <c r="K25" s="61" t="str">
        <f>MID($AH25,4,1)</f>
        <v/>
      </c>
      <c r="L25" s="61" t="str">
        <f>MID($AH25,5,1)</f>
        <v/>
      </c>
      <c r="M25" s="61" t="str">
        <f>MID($AH25,6,1)</f>
        <v/>
      </c>
      <c r="N25" s="61" t="str">
        <f>MID($AH25,7,1)</f>
        <v/>
      </c>
      <c r="O25" s="61" t="str">
        <f>MID($AH25,8,1)</f>
        <v/>
      </c>
      <c r="P25" s="61" t="str">
        <f>MID($AH25,9,1)</f>
        <v/>
      </c>
      <c r="Q25" s="61" t="str">
        <f>MID($AH25,10,1)</f>
        <v/>
      </c>
      <c r="R25" s="61" t="str">
        <f>MID($AH25,11,1)</f>
        <v/>
      </c>
      <c r="S25" s="61" t="str">
        <f>MID($AH25,12,1)</f>
        <v/>
      </c>
      <c r="T25" s="61" t="str">
        <f>MID($AH25,13,1)</f>
        <v/>
      </c>
      <c r="U25" s="61" t="str">
        <f>MID($AH25,14,1)</f>
        <v/>
      </c>
      <c r="V25" s="61" t="str">
        <f>MID($AH25,15,1)</f>
        <v/>
      </c>
      <c r="W25" s="61" t="str">
        <f>MID($AH25,16,1)</f>
        <v/>
      </c>
      <c r="X25" s="61" t="str">
        <f>MID($AH25,17,1)</f>
        <v/>
      </c>
      <c r="Y25" s="61" t="str">
        <f>MID($AH25,18,1)</f>
        <v/>
      </c>
      <c r="Z25" s="61" t="str">
        <f>MID($AH25,19,1)</f>
        <v/>
      </c>
      <c r="AA25" s="62" t="str">
        <f>MID($AH25,20,1)</f>
        <v/>
      </c>
      <c r="AC25" s="451" t="s">
        <v>9</v>
      </c>
      <c r="AD25" s="451"/>
      <c r="AE25" s="451"/>
      <c r="AG25" s="169" t="s">
        <v>3</v>
      </c>
      <c r="AH25" s="553"/>
      <c r="AI25" s="554"/>
      <c r="AJ25" s="554"/>
      <c r="AK25" s="554"/>
      <c r="AL25" s="554"/>
      <c r="AM25" s="554"/>
      <c r="AN25" s="554"/>
      <c r="AO25" s="554"/>
      <c r="AP25" s="554"/>
      <c r="AQ25" s="554"/>
      <c r="AR25" s="554"/>
      <c r="AS25" s="554"/>
      <c r="AT25" s="554"/>
      <c r="AU25" s="554"/>
      <c r="AV25" s="554"/>
      <c r="AW25" s="554"/>
      <c r="AX25" s="555"/>
      <c r="AY25" s="186" t="s">
        <v>193</v>
      </c>
    </row>
    <row r="26" spans="1:93" ht="16" customHeight="1" thickBot="1" x14ac:dyDescent="0.25">
      <c r="C26" s="80"/>
      <c r="D26" s="457" t="s">
        <v>8</v>
      </c>
      <c r="E26" s="457"/>
      <c r="F26" s="457"/>
      <c r="G26" s="81"/>
      <c r="H26" s="67" t="str">
        <f>AG27</f>
        <v/>
      </c>
      <c r="I26" s="77" t="s">
        <v>25</v>
      </c>
      <c r="J26" s="60" t="str">
        <f>LEFT(AK26,1)</f>
        <v/>
      </c>
      <c r="K26" s="62" t="str">
        <f>RIGHT(AK26,1)</f>
        <v/>
      </c>
      <c r="L26" s="77" t="s">
        <v>445</v>
      </c>
      <c r="M26" s="60" t="str">
        <f>LEFT(AM26,1)</f>
        <v/>
      </c>
      <c r="N26" s="62" t="str">
        <f>RIGHT(AM26,1)</f>
        <v/>
      </c>
      <c r="O26" s="77" t="s">
        <v>11</v>
      </c>
      <c r="P26" s="60" t="str">
        <f>LEFT(AO26,1)</f>
        <v/>
      </c>
      <c r="Q26" s="62" t="str">
        <f>RIGHT(AO26,1)</f>
        <v/>
      </c>
      <c r="R26" s="77" t="s">
        <v>12</v>
      </c>
      <c r="S26" s="77"/>
      <c r="T26" s="77"/>
      <c r="U26" s="77"/>
      <c r="V26" s="77"/>
      <c r="W26" s="77"/>
      <c r="X26" s="77"/>
      <c r="Y26" s="77"/>
      <c r="Z26" s="77"/>
      <c r="AA26" s="77"/>
      <c r="AD26" s="76" t="s">
        <v>446</v>
      </c>
      <c r="AG26" s="169" t="s">
        <v>8</v>
      </c>
      <c r="AH26" s="551"/>
      <c r="AI26" s="552"/>
      <c r="AJ26" s="180" t="s">
        <v>490</v>
      </c>
      <c r="AK26" s="177"/>
      <c r="AL26" s="174" t="s">
        <v>33</v>
      </c>
      <c r="AM26" s="177"/>
      <c r="AN26" s="174" t="s">
        <v>11</v>
      </c>
      <c r="AO26" s="177"/>
      <c r="AP26" s="174" t="s">
        <v>12</v>
      </c>
      <c r="AQ26" s="174"/>
      <c r="AR26" s="174"/>
      <c r="AS26" s="174"/>
      <c r="AT26" s="174"/>
      <c r="AU26" s="174"/>
      <c r="AV26" s="174"/>
      <c r="AW26" s="174"/>
      <c r="AX26" s="174"/>
    </row>
    <row r="27" spans="1:93" ht="16" customHeight="1" x14ac:dyDescent="0.2">
      <c r="AG27" s="187" t="str">
        <f>LEFT(AH26)</f>
        <v/>
      </c>
      <c r="AH27" s="208" t="s">
        <v>190</v>
      </c>
      <c r="AL27" s="188" t="s">
        <v>295</v>
      </c>
    </row>
    <row r="29" spans="1:93" ht="16" customHeight="1" thickBot="1" x14ac:dyDescent="0.25">
      <c r="AH29" s="164"/>
      <c r="AI29" s="164"/>
      <c r="AJ29" s="164"/>
      <c r="AK29" s="187" t="str">
        <f>LEFT(AH30)</f>
        <v/>
      </c>
      <c r="AL29" s="187" t="str">
        <f>MID(AH30,2,1)</f>
        <v/>
      </c>
      <c r="AM29" s="164"/>
      <c r="AN29" s="187" t="str">
        <f>LEFT(AN30)</f>
        <v/>
      </c>
      <c r="AO29" s="187" t="str">
        <f>MID(AN30,2,1)</f>
        <v/>
      </c>
      <c r="AP29" s="164"/>
      <c r="AQ29" s="164"/>
      <c r="AR29" s="188" t="s">
        <v>439</v>
      </c>
      <c r="AS29" s="164"/>
      <c r="AT29" s="164"/>
      <c r="AU29" s="164"/>
      <c r="AV29" s="164"/>
      <c r="AW29" s="164"/>
      <c r="AX29" s="164"/>
    </row>
    <row r="30" spans="1:93" ht="16" customHeight="1" thickBot="1" x14ac:dyDescent="0.25">
      <c r="A30" s="68" t="s">
        <v>493</v>
      </c>
      <c r="C30" s="469" t="s">
        <v>7</v>
      </c>
      <c r="D30" s="470"/>
      <c r="E30" s="470"/>
      <c r="F30" s="470"/>
      <c r="G30" s="471"/>
      <c r="H30" s="60" t="str">
        <f>AK29</f>
        <v/>
      </c>
      <c r="I30" s="62" t="str">
        <f>AL29</f>
        <v/>
      </c>
      <c r="J30" s="77"/>
      <c r="K30" s="77"/>
      <c r="L30" s="77"/>
      <c r="M30" s="77"/>
      <c r="N30" s="472" t="s">
        <v>10</v>
      </c>
      <c r="O30" s="473"/>
      <c r="P30" s="474"/>
      <c r="Q30" s="60" t="str">
        <f>AN29</f>
        <v/>
      </c>
      <c r="R30" s="62" t="str">
        <f>AO29</f>
        <v/>
      </c>
      <c r="S30" s="77" t="s">
        <v>25</v>
      </c>
      <c r="T30" s="60" t="str">
        <f>IF(LEFT($AR30,1)="","",LEFT($AR30,1))</f>
        <v/>
      </c>
      <c r="U30" s="61" t="str">
        <f>IF(MID($AR30,2,1)="","",MID($AR30,2,1))</f>
        <v/>
      </c>
      <c r="V30" s="61" t="str">
        <f>IF(MID($AR30,3,1)="","",MID($AR30,3,1))</f>
        <v/>
      </c>
      <c r="W30" s="61" t="str">
        <f>IF(MID($AR30,4,1)="","",MID($AR30,4,1))</f>
        <v/>
      </c>
      <c r="X30" s="61" t="str">
        <f>IF(MID($AR30,5,1)="","",MID($AR30,5,1))</f>
        <v/>
      </c>
      <c r="Y30" s="62" t="str">
        <f>IF(RIGHT(AR30)="","",RIGHT(AR30))</f>
        <v/>
      </c>
      <c r="Z30" s="77" t="s">
        <v>25</v>
      </c>
      <c r="AA30" s="79" t="str">
        <f>IF(AX30="","",AX30)</f>
        <v/>
      </c>
      <c r="AG30" s="169" t="s">
        <v>294</v>
      </c>
      <c r="AH30" s="553"/>
      <c r="AI30" s="554"/>
      <c r="AJ30" s="555"/>
      <c r="AK30" s="174"/>
      <c r="AL30" s="209" t="s">
        <v>442</v>
      </c>
      <c r="AM30" s="174"/>
      <c r="AN30" s="553"/>
      <c r="AO30" s="554"/>
      <c r="AP30" s="555"/>
      <c r="AQ30" s="180" t="s">
        <v>25</v>
      </c>
      <c r="AR30" s="556"/>
      <c r="AS30" s="557"/>
      <c r="AT30" s="557"/>
      <c r="AU30" s="557"/>
      <c r="AV30" s="558"/>
      <c r="AW30" s="180" t="s">
        <v>25</v>
      </c>
      <c r="AX30" s="178"/>
    </row>
    <row r="31" spans="1:93" ht="16" customHeight="1" thickBot="1" x14ac:dyDescent="0.25">
      <c r="C31" s="80"/>
      <c r="D31" s="457" t="s">
        <v>27</v>
      </c>
      <c r="E31" s="457"/>
      <c r="F31" s="457"/>
      <c r="G31" s="81"/>
      <c r="H31" s="82" t="str">
        <f>BB31</f>
        <v/>
      </c>
      <c r="I31" s="83" t="str">
        <f t="shared" ref="I31:AA31" si="3">BC31</f>
        <v/>
      </c>
      <c r="J31" s="83" t="str">
        <f t="shared" si="3"/>
        <v/>
      </c>
      <c r="K31" s="83" t="str">
        <f t="shared" si="3"/>
        <v/>
      </c>
      <c r="L31" s="83" t="str">
        <f t="shared" si="3"/>
        <v/>
      </c>
      <c r="M31" s="83" t="str">
        <f t="shared" si="3"/>
        <v/>
      </c>
      <c r="N31" s="83" t="str">
        <f t="shared" si="3"/>
        <v/>
      </c>
      <c r="O31" s="83" t="str">
        <f t="shared" si="3"/>
        <v/>
      </c>
      <c r="P31" s="83" t="str">
        <f t="shared" si="3"/>
        <v/>
      </c>
      <c r="Q31" s="83" t="str">
        <f t="shared" si="3"/>
        <v/>
      </c>
      <c r="R31" s="83" t="str">
        <f t="shared" si="3"/>
        <v/>
      </c>
      <c r="S31" s="83" t="str">
        <f t="shared" si="3"/>
        <v/>
      </c>
      <c r="T31" s="83" t="str">
        <f t="shared" si="3"/>
        <v/>
      </c>
      <c r="U31" s="83" t="str">
        <f t="shared" si="3"/>
        <v/>
      </c>
      <c r="V31" s="83" t="str">
        <f t="shared" si="3"/>
        <v/>
      </c>
      <c r="W31" s="83" t="str">
        <f t="shared" si="3"/>
        <v/>
      </c>
      <c r="X31" s="83" t="str">
        <f t="shared" si="3"/>
        <v/>
      </c>
      <c r="Y31" s="83" t="str">
        <f t="shared" si="3"/>
        <v/>
      </c>
      <c r="Z31" s="83" t="str">
        <f t="shared" si="3"/>
        <v/>
      </c>
      <c r="AA31" s="84" t="str">
        <f t="shared" si="3"/>
        <v/>
      </c>
      <c r="AG31" s="169" t="s">
        <v>27</v>
      </c>
      <c r="AH31" s="553"/>
      <c r="AI31" s="554"/>
      <c r="AJ31" s="554"/>
      <c r="AK31" s="554"/>
      <c r="AL31" s="554"/>
      <c r="AM31" s="554"/>
      <c r="AN31" s="554"/>
      <c r="AO31" s="554"/>
      <c r="AP31" s="554"/>
      <c r="AQ31" s="554"/>
      <c r="AR31" s="554"/>
      <c r="AS31" s="554"/>
      <c r="AT31" s="554"/>
      <c r="AU31" s="554"/>
      <c r="AV31" s="554"/>
      <c r="AW31" s="554"/>
      <c r="AX31" s="555"/>
      <c r="AY31" s="186" t="s">
        <v>193</v>
      </c>
      <c r="AZ31" s="235" t="str">
        <f>ASC(AH31)</f>
        <v/>
      </c>
      <c r="BA31" s="235" t="str">
        <f>SUBSTITUTE(SUBSTITUTE(SUBSTITUTE(SUBSTITUTE(SUBSTITUTE(SUBSTITUTE(SUBSTITUTE(SUBSTITUTE(SUBSTITUTE(SUBSTITUTE(SUBSTITUTE(SUBSTITUTE(SUBSTITUTE(SUBSTITUTE(SUBSTITUTE(SUBSTITUTE(SUBSTITUTE(SUBSTITUTE(SUBSTITUTE(SUBSTITUTE(SUBSTITUTE(SUBSTITUTE(SUBSTITUTE(SUBSTITUTE(SUBSTITUTE(AZ31,"が","か゛"),"ぎ","き゛"),"ぐ","く゛"),"げ","け゛"),"ご","こ゛"),"ざ","さ゛"),"じ","し゛"),"ず","す゛"),"ぜ","せ゛"),"ぞ","そ゛"),"だ","た゛"),"ぢ","ち゛"),"づ","つ゛"),"で","て゛"),"ど","と゛"),"ば","は゛"),"び","ひ゛"),"ぶ","ふ゛"),"べ","へ゛"),"ぼ","ほ゛"),"ぱ","は゜"),"ぴ","ひ゜"),"ぷ","ふ゜"),"ぺ","へ゜"),"ぽ","ほ゜")</f>
        <v/>
      </c>
      <c r="BB31" s="235" t="str">
        <f>DBCS(MID($BA31,COLUMNS($BB31:BB31),1))</f>
        <v/>
      </c>
      <c r="BC31" s="235" t="str">
        <f>DBCS(MID($BA31,COLUMNS($BB31:BC31),1))</f>
        <v/>
      </c>
      <c r="BD31" s="235" t="str">
        <f>DBCS(MID($BA31,COLUMNS($BB31:BD31),1))</f>
        <v/>
      </c>
      <c r="BE31" s="235" t="str">
        <f>DBCS(MID($BA31,COLUMNS($BB31:BE31),1))</f>
        <v/>
      </c>
      <c r="BF31" s="235" t="str">
        <f>DBCS(MID($BA31,COLUMNS($BB31:BF31),1))</f>
        <v/>
      </c>
      <c r="BG31" s="235" t="str">
        <f>DBCS(MID($BA31,COLUMNS($BB31:BG31),1))</f>
        <v/>
      </c>
      <c r="BH31" s="235" t="str">
        <f>DBCS(MID($BA31,COLUMNS($BB31:BH31),1))</f>
        <v/>
      </c>
      <c r="BI31" s="235" t="str">
        <f>DBCS(MID($BA31,COLUMNS($BB31:BI31),1))</f>
        <v/>
      </c>
      <c r="BJ31" s="235" t="str">
        <f>DBCS(MID($BA31,COLUMNS($BB31:BJ31),1))</f>
        <v/>
      </c>
      <c r="BK31" s="235" t="str">
        <f>DBCS(MID($BA31,COLUMNS($BB31:BK31),1))</f>
        <v/>
      </c>
      <c r="BL31" s="235" t="str">
        <f>DBCS(MID($BA31,COLUMNS($BB31:BL31),1))</f>
        <v/>
      </c>
      <c r="BM31" s="235" t="str">
        <f>DBCS(MID($BA31,COLUMNS($BB31:BM31),1))</f>
        <v/>
      </c>
      <c r="BN31" s="235" t="str">
        <f>DBCS(MID($BA31,COLUMNS($BB31:BN31),1))</f>
        <v/>
      </c>
      <c r="BO31" s="235" t="str">
        <f>DBCS(MID($BA31,COLUMNS($BB31:BO31),1))</f>
        <v/>
      </c>
      <c r="BP31" s="235" t="str">
        <f>DBCS(MID($BA31,COLUMNS($BB31:BP31),1))</f>
        <v/>
      </c>
      <c r="BQ31" s="235" t="str">
        <f>DBCS(MID($BA31,COLUMNS($BB31:BQ31),1))</f>
        <v/>
      </c>
      <c r="BR31" s="235" t="str">
        <f>DBCS(MID($BA31,COLUMNS($BB31:BR31),1))</f>
        <v/>
      </c>
      <c r="BS31" s="235" t="str">
        <f>DBCS(MID($BA31,COLUMNS($BB31:BS31),1))</f>
        <v/>
      </c>
      <c r="BT31" s="235" t="str">
        <f>DBCS(MID($BA31,COLUMNS($BB31:BT31),1))</f>
        <v/>
      </c>
      <c r="BU31" s="235" t="str">
        <f>DBCS(MID($BA31,COLUMNS($BB31:BU31),1))</f>
        <v/>
      </c>
      <c r="BV31" s="235" t="str">
        <f>DBCS(MID($BA31,COLUMNS($BB31:BV31),1))</f>
        <v/>
      </c>
      <c r="BW31" s="235" t="str">
        <f>DBCS(MID($BA31,COLUMNS($BB31:BW31),1))</f>
        <v/>
      </c>
      <c r="BX31" s="235" t="str">
        <f>DBCS(MID($BA31,COLUMNS($BB31:BX31),1))</f>
        <v/>
      </c>
      <c r="BY31" s="235" t="str">
        <f>DBCS(MID($BA31,COLUMNS($BB31:BY31),1))</f>
        <v/>
      </c>
      <c r="BZ31" s="235" t="str">
        <f>DBCS(MID($BA31,COLUMNS($BB31:BZ31),1))</f>
        <v/>
      </c>
      <c r="CA31" s="235" t="str">
        <f>DBCS(MID($BA31,COLUMNS($BB31:CA31),1))</f>
        <v/>
      </c>
      <c r="CB31" s="235" t="str">
        <f>DBCS(MID($BA31,COLUMNS($BB31:CB31),1))</f>
        <v/>
      </c>
      <c r="CC31" s="235" t="str">
        <f>DBCS(MID($BA31,COLUMNS($BB31:CC31),1))</f>
        <v/>
      </c>
      <c r="CD31" s="235" t="str">
        <f>DBCS(MID($BA31,COLUMNS($BB31:CD31),1))</f>
        <v/>
      </c>
      <c r="CE31" s="235" t="str">
        <f>DBCS(MID($BA31,COLUMNS($BB31:CE31),1))</f>
        <v/>
      </c>
      <c r="CF31" s="235" t="str">
        <f>DBCS(MID($BA31,COLUMNS($BB31:CF31),1))</f>
        <v/>
      </c>
      <c r="CG31" s="235" t="str">
        <f>DBCS(MID($BA31,COLUMNS($BB31:CG31),1))</f>
        <v/>
      </c>
      <c r="CH31" s="235" t="str">
        <f>DBCS(MID($BA31,COLUMNS($BB31:CH31),1))</f>
        <v/>
      </c>
      <c r="CI31" s="235" t="str">
        <f>DBCS(MID($BA31,COLUMNS($BB31:CI31),1))</f>
        <v/>
      </c>
      <c r="CJ31" s="235" t="str">
        <f>DBCS(MID($BA31,COLUMNS($BB31:CJ31),1))</f>
        <v/>
      </c>
      <c r="CK31" s="235" t="str">
        <f>DBCS(MID($BA31,COLUMNS($BB31:CK31),1))</f>
        <v/>
      </c>
      <c r="CL31" s="235" t="str">
        <f>DBCS(MID($BA31,COLUMNS($BB31:CL31),1))</f>
        <v/>
      </c>
      <c r="CM31" s="235" t="str">
        <f>DBCS(MID($BA31,COLUMNS($BB31:CM31),1))</f>
        <v/>
      </c>
      <c r="CN31" s="235" t="str">
        <f>DBCS(MID($BA31,COLUMNS($BB31:CN31),1))</f>
        <v/>
      </c>
      <c r="CO31" s="235" t="str">
        <f>DBCS(MID($BA31,COLUMNS($BB31:CO31),1))</f>
        <v/>
      </c>
    </row>
    <row r="32" spans="1:93" ht="16" customHeight="1" thickBot="1" x14ac:dyDescent="0.25">
      <c r="C32" s="80"/>
      <c r="D32" s="457" t="s">
        <v>3</v>
      </c>
      <c r="E32" s="457"/>
      <c r="F32" s="457"/>
      <c r="G32" s="81"/>
      <c r="H32" s="60" t="str">
        <f>LEFT(AH32)</f>
        <v/>
      </c>
      <c r="I32" s="61" t="str">
        <f>MID($AH32,2,1)</f>
        <v/>
      </c>
      <c r="J32" s="61" t="str">
        <f>MID($AH32,3,1)</f>
        <v/>
      </c>
      <c r="K32" s="61" t="str">
        <f>MID($AH32,4,1)</f>
        <v/>
      </c>
      <c r="L32" s="61" t="str">
        <f>MID($AH32,5,1)</f>
        <v/>
      </c>
      <c r="M32" s="61" t="str">
        <f>MID($AH32,6,1)</f>
        <v/>
      </c>
      <c r="N32" s="61" t="str">
        <f>MID($AH32,7,1)</f>
        <v/>
      </c>
      <c r="O32" s="61" t="str">
        <f>MID($AH32,8,1)</f>
        <v/>
      </c>
      <c r="P32" s="61" t="str">
        <f>MID($AH32,9,1)</f>
        <v/>
      </c>
      <c r="Q32" s="61" t="str">
        <f>MID($AH32,10,1)</f>
        <v/>
      </c>
      <c r="R32" s="61" t="str">
        <f>MID($AH32,11,1)</f>
        <v/>
      </c>
      <c r="S32" s="61" t="str">
        <f>MID($AH32,12,1)</f>
        <v/>
      </c>
      <c r="T32" s="61" t="str">
        <f>MID($AH32,13,1)</f>
        <v/>
      </c>
      <c r="U32" s="61" t="str">
        <f>MID($AH32,14,1)</f>
        <v/>
      </c>
      <c r="V32" s="61" t="str">
        <f>MID($AH32,15,1)</f>
        <v/>
      </c>
      <c r="W32" s="61" t="str">
        <f>MID($AH32,16,1)</f>
        <v/>
      </c>
      <c r="X32" s="61" t="str">
        <f>MID($AH32,17,1)</f>
        <v/>
      </c>
      <c r="Y32" s="61" t="str">
        <f>MID($AH32,18,1)</f>
        <v/>
      </c>
      <c r="Z32" s="61" t="str">
        <f>MID($AH32,19,1)</f>
        <v/>
      </c>
      <c r="AA32" s="62" t="str">
        <f>MID($AH32,20,1)</f>
        <v/>
      </c>
      <c r="AC32" s="451" t="s">
        <v>9</v>
      </c>
      <c r="AD32" s="451"/>
      <c r="AE32" s="451"/>
      <c r="AG32" s="169" t="s">
        <v>3</v>
      </c>
      <c r="AH32" s="553"/>
      <c r="AI32" s="554"/>
      <c r="AJ32" s="554"/>
      <c r="AK32" s="554"/>
      <c r="AL32" s="554"/>
      <c r="AM32" s="554"/>
      <c r="AN32" s="554"/>
      <c r="AO32" s="554"/>
      <c r="AP32" s="554"/>
      <c r="AQ32" s="554"/>
      <c r="AR32" s="554"/>
      <c r="AS32" s="554"/>
      <c r="AT32" s="554"/>
      <c r="AU32" s="554"/>
      <c r="AV32" s="554"/>
      <c r="AW32" s="554"/>
      <c r="AX32" s="555"/>
      <c r="AY32" s="186" t="s">
        <v>193</v>
      </c>
    </row>
    <row r="33" spans="1:93" ht="16" customHeight="1" thickBot="1" x14ac:dyDescent="0.25">
      <c r="C33" s="80"/>
      <c r="D33" s="457" t="s">
        <v>8</v>
      </c>
      <c r="E33" s="457"/>
      <c r="F33" s="457"/>
      <c r="G33" s="81"/>
      <c r="H33" s="67" t="str">
        <f>AG34</f>
        <v/>
      </c>
      <c r="I33" s="77" t="s">
        <v>444</v>
      </c>
      <c r="J33" s="60" t="str">
        <f>LEFT(AK33,1)</f>
        <v/>
      </c>
      <c r="K33" s="62" t="str">
        <f>RIGHT(AK33,1)</f>
        <v/>
      </c>
      <c r="L33" s="77" t="s">
        <v>445</v>
      </c>
      <c r="M33" s="60" t="str">
        <f>LEFT(AM33,1)</f>
        <v/>
      </c>
      <c r="N33" s="62" t="str">
        <f>RIGHT(AM33,1)</f>
        <v/>
      </c>
      <c r="O33" s="77" t="s">
        <v>11</v>
      </c>
      <c r="P33" s="60" t="str">
        <f>LEFT(AO33,1)</f>
        <v/>
      </c>
      <c r="Q33" s="62" t="str">
        <f>RIGHT(AO33,1)</f>
        <v/>
      </c>
      <c r="R33" s="77" t="s">
        <v>12</v>
      </c>
      <c r="S33" s="77"/>
      <c r="T33" s="77"/>
      <c r="U33" s="77"/>
      <c r="V33" s="77"/>
      <c r="W33" s="77"/>
      <c r="X33" s="77"/>
      <c r="Y33" s="77"/>
      <c r="Z33" s="77"/>
      <c r="AA33" s="77"/>
      <c r="AD33" s="76" t="s">
        <v>446</v>
      </c>
      <c r="AG33" s="169" t="s">
        <v>8</v>
      </c>
      <c r="AH33" s="551"/>
      <c r="AI33" s="552"/>
      <c r="AJ33" s="180" t="s">
        <v>494</v>
      </c>
      <c r="AK33" s="177"/>
      <c r="AL33" s="174" t="s">
        <v>33</v>
      </c>
      <c r="AM33" s="177"/>
      <c r="AN33" s="174" t="s">
        <v>11</v>
      </c>
      <c r="AO33" s="177"/>
      <c r="AP33" s="174" t="s">
        <v>12</v>
      </c>
      <c r="AQ33" s="174"/>
      <c r="AR33" s="174"/>
      <c r="AS33" s="174"/>
      <c r="AT33" s="174"/>
      <c r="AU33" s="174"/>
      <c r="AV33" s="174"/>
      <c r="AW33" s="174"/>
      <c r="AX33" s="174"/>
    </row>
    <row r="34" spans="1:93" ht="16" customHeight="1" x14ac:dyDescent="0.2">
      <c r="AG34" s="187" t="str">
        <f>LEFT(AH33)</f>
        <v/>
      </c>
      <c r="AH34" s="208" t="s">
        <v>190</v>
      </c>
      <c r="AL34" s="188" t="s">
        <v>295</v>
      </c>
    </row>
    <row r="36" spans="1:93" ht="16" customHeight="1" thickBot="1" x14ac:dyDescent="0.25">
      <c r="AH36" s="164"/>
      <c r="AI36" s="164"/>
      <c r="AJ36" s="164"/>
      <c r="AK36" s="187" t="str">
        <f>LEFT(AH37)</f>
        <v/>
      </c>
      <c r="AL36" s="187" t="str">
        <f>MID(AH37,2,1)</f>
        <v/>
      </c>
      <c r="AM36" s="164"/>
      <c r="AN36" s="187" t="str">
        <f>LEFT(AN37)</f>
        <v/>
      </c>
      <c r="AO36" s="187" t="str">
        <f>MID(AN37,2,1)</f>
        <v/>
      </c>
      <c r="AP36" s="164"/>
      <c r="AQ36" s="164"/>
      <c r="AR36" s="188" t="s">
        <v>439</v>
      </c>
      <c r="AS36" s="164"/>
      <c r="AT36" s="164"/>
      <c r="AU36" s="164"/>
      <c r="AV36" s="164"/>
      <c r="AW36" s="164"/>
      <c r="AX36" s="164"/>
    </row>
    <row r="37" spans="1:93" ht="16" customHeight="1" thickBot="1" x14ac:dyDescent="0.25">
      <c r="A37" s="68" t="s">
        <v>495</v>
      </c>
      <c r="C37" s="469" t="s">
        <v>7</v>
      </c>
      <c r="D37" s="470"/>
      <c r="E37" s="470"/>
      <c r="F37" s="470"/>
      <c r="G37" s="471"/>
      <c r="H37" s="60" t="str">
        <f>AK36</f>
        <v/>
      </c>
      <c r="I37" s="62" t="str">
        <f>AL36</f>
        <v/>
      </c>
      <c r="J37" s="77"/>
      <c r="K37" s="77"/>
      <c r="L37" s="77"/>
      <c r="M37" s="77"/>
      <c r="N37" s="472" t="s">
        <v>10</v>
      </c>
      <c r="O37" s="473"/>
      <c r="P37" s="474"/>
      <c r="Q37" s="60" t="str">
        <f>AN36</f>
        <v/>
      </c>
      <c r="R37" s="62" t="str">
        <f>AO36</f>
        <v/>
      </c>
      <c r="S37" s="77" t="s">
        <v>496</v>
      </c>
      <c r="T37" s="60" t="str">
        <f>IF(LEFT($AR37,1)="","",LEFT($AR37,1))</f>
        <v/>
      </c>
      <c r="U37" s="61" t="str">
        <f>IF(MID($AR37,2,1)="","",MID($AR37,2,1))</f>
        <v/>
      </c>
      <c r="V37" s="61" t="str">
        <f>IF(MID($AR37,3,1)="","",MID($AR37,3,1))</f>
        <v/>
      </c>
      <c r="W37" s="61" t="str">
        <f>IF(MID($AR37,4,1)="","",MID($AR37,4,1))</f>
        <v/>
      </c>
      <c r="X37" s="61" t="str">
        <f>IF(MID($AR37,5,1)="","",MID($AR37,5,1))</f>
        <v/>
      </c>
      <c r="Y37" s="62" t="str">
        <f>IF(RIGHT(AR37)="","",RIGHT(AR37))</f>
        <v/>
      </c>
      <c r="Z37" s="77" t="s">
        <v>496</v>
      </c>
      <c r="AA37" s="79" t="str">
        <f>IF(AX37="","",AX37)</f>
        <v/>
      </c>
      <c r="AG37" s="169" t="s">
        <v>497</v>
      </c>
      <c r="AH37" s="553"/>
      <c r="AI37" s="554"/>
      <c r="AJ37" s="555"/>
      <c r="AK37" s="174"/>
      <c r="AL37" s="209" t="s">
        <v>498</v>
      </c>
      <c r="AM37" s="174"/>
      <c r="AN37" s="553"/>
      <c r="AO37" s="554"/>
      <c r="AP37" s="555"/>
      <c r="AQ37" s="180" t="s">
        <v>496</v>
      </c>
      <c r="AR37" s="556"/>
      <c r="AS37" s="557"/>
      <c r="AT37" s="557"/>
      <c r="AU37" s="557"/>
      <c r="AV37" s="558"/>
      <c r="AW37" s="180" t="s">
        <v>496</v>
      </c>
      <c r="AX37" s="178"/>
    </row>
    <row r="38" spans="1:93" ht="16" customHeight="1" thickBot="1" x14ac:dyDescent="0.25">
      <c r="C38" s="80"/>
      <c r="D38" s="457" t="s">
        <v>499</v>
      </c>
      <c r="E38" s="457"/>
      <c r="F38" s="457"/>
      <c r="G38" s="81"/>
      <c r="H38" s="82" t="str">
        <f>BB38</f>
        <v/>
      </c>
      <c r="I38" s="83" t="str">
        <f t="shared" ref="I38:AA38" si="4">BC38</f>
        <v/>
      </c>
      <c r="J38" s="83" t="str">
        <f t="shared" si="4"/>
        <v/>
      </c>
      <c r="K38" s="83" t="str">
        <f t="shared" si="4"/>
        <v/>
      </c>
      <c r="L38" s="83" t="str">
        <f t="shared" si="4"/>
        <v/>
      </c>
      <c r="M38" s="83" t="str">
        <f t="shared" si="4"/>
        <v/>
      </c>
      <c r="N38" s="83" t="str">
        <f t="shared" si="4"/>
        <v/>
      </c>
      <c r="O38" s="83" t="str">
        <f t="shared" si="4"/>
        <v/>
      </c>
      <c r="P38" s="83" t="str">
        <f t="shared" si="4"/>
        <v/>
      </c>
      <c r="Q38" s="83" t="str">
        <f t="shared" si="4"/>
        <v/>
      </c>
      <c r="R38" s="83" t="str">
        <f t="shared" si="4"/>
        <v/>
      </c>
      <c r="S38" s="83" t="str">
        <f t="shared" si="4"/>
        <v/>
      </c>
      <c r="T38" s="83" t="str">
        <f t="shared" si="4"/>
        <v/>
      </c>
      <c r="U38" s="83" t="str">
        <f t="shared" si="4"/>
        <v/>
      </c>
      <c r="V38" s="83" t="str">
        <f t="shared" si="4"/>
        <v/>
      </c>
      <c r="W38" s="83" t="str">
        <f t="shared" si="4"/>
        <v/>
      </c>
      <c r="X38" s="83" t="str">
        <f t="shared" si="4"/>
        <v/>
      </c>
      <c r="Y38" s="83" t="str">
        <f t="shared" si="4"/>
        <v/>
      </c>
      <c r="Z38" s="83" t="str">
        <f t="shared" si="4"/>
        <v/>
      </c>
      <c r="AA38" s="84" t="str">
        <f t="shared" si="4"/>
        <v/>
      </c>
      <c r="AG38" s="169" t="s">
        <v>500</v>
      </c>
      <c r="AH38" s="553"/>
      <c r="AI38" s="554"/>
      <c r="AJ38" s="554"/>
      <c r="AK38" s="554"/>
      <c r="AL38" s="554"/>
      <c r="AM38" s="554"/>
      <c r="AN38" s="554"/>
      <c r="AO38" s="554"/>
      <c r="AP38" s="554"/>
      <c r="AQ38" s="554"/>
      <c r="AR38" s="554"/>
      <c r="AS38" s="554"/>
      <c r="AT38" s="554"/>
      <c r="AU38" s="554"/>
      <c r="AV38" s="554"/>
      <c r="AW38" s="554"/>
      <c r="AX38" s="555"/>
      <c r="AY38" s="186" t="s">
        <v>193</v>
      </c>
      <c r="AZ38" s="235" t="str">
        <f>ASC(AH38)</f>
        <v/>
      </c>
      <c r="BA38" s="235" t="str">
        <f>SUBSTITUTE(SUBSTITUTE(SUBSTITUTE(SUBSTITUTE(SUBSTITUTE(SUBSTITUTE(SUBSTITUTE(SUBSTITUTE(SUBSTITUTE(SUBSTITUTE(SUBSTITUTE(SUBSTITUTE(SUBSTITUTE(SUBSTITUTE(SUBSTITUTE(SUBSTITUTE(SUBSTITUTE(SUBSTITUTE(SUBSTITUTE(SUBSTITUTE(SUBSTITUTE(SUBSTITUTE(SUBSTITUTE(SUBSTITUTE(SUBSTITUTE(AZ38,"が","か゛"),"ぎ","き゛"),"ぐ","く゛"),"げ","け゛"),"ご","こ゛"),"ざ","さ゛"),"じ","し゛"),"ず","す゛"),"ぜ","せ゛"),"ぞ","そ゛"),"だ","た゛"),"ぢ","ち゛"),"づ","つ゛"),"で","て゛"),"ど","と゛"),"ば","は゛"),"び","ひ゛"),"ぶ","ふ゛"),"べ","へ゛"),"ぼ","ほ゛"),"ぱ","は゜"),"ぴ","ひ゜"),"ぷ","ふ゜"),"ぺ","へ゜"),"ぽ","ほ゜")</f>
        <v/>
      </c>
      <c r="BB38" s="235" t="str">
        <f>DBCS(MID($BA38,COLUMNS($BB38:BB38),1))</f>
        <v/>
      </c>
      <c r="BC38" s="235" t="str">
        <f>DBCS(MID($BA38,COLUMNS($BB38:BC38),1))</f>
        <v/>
      </c>
      <c r="BD38" s="235" t="str">
        <f>DBCS(MID($BA38,COLUMNS($BB38:BD38),1))</f>
        <v/>
      </c>
      <c r="BE38" s="235" t="str">
        <f>DBCS(MID($BA38,COLUMNS($BB38:BE38),1))</f>
        <v/>
      </c>
      <c r="BF38" s="235" t="str">
        <f>DBCS(MID($BA38,COLUMNS($BB38:BF38),1))</f>
        <v/>
      </c>
      <c r="BG38" s="235" t="str">
        <f>DBCS(MID($BA38,COLUMNS($BB38:BG38),1))</f>
        <v/>
      </c>
      <c r="BH38" s="235" t="str">
        <f>DBCS(MID($BA38,COLUMNS($BB38:BH38),1))</f>
        <v/>
      </c>
      <c r="BI38" s="235" t="str">
        <f>DBCS(MID($BA38,COLUMNS($BB38:BI38),1))</f>
        <v/>
      </c>
      <c r="BJ38" s="235" t="str">
        <f>DBCS(MID($BA38,COLUMNS($BB38:BJ38),1))</f>
        <v/>
      </c>
      <c r="BK38" s="235" t="str">
        <f>DBCS(MID($BA38,COLUMNS($BB38:BK38),1))</f>
        <v/>
      </c>
      <c r="BL38" s="235" t="str">
        <f>DBCS(MID($BA38,COLUMNS($BB38:BL38),1))</f>
        <v/>
      </c>
      <c r="BM38" s="235" t="str">
        <f>DBCS(MID($BA38,COLUMNS($BB38:BM38),1))</f>
        <v/>
      </c>
      <c r="BN38" s="235" t="str">
        <f>DBCS(MID($BA38,COLUMNS($BB38:BN38),1))</f>
        <v/>
      </c>
      <c r="BO38" s="235" t="str">
        <f>DBCS(MID($BA38,COLUMNS($BB38:BO38),1))</f>
        <v/>
      </c>
      <c r="BP38" s="235" t="str">
        <f>DBCS(MID($BA38,COLUMNS($BB38:BP38),1))</f>
        <v/>
      </c>
      <c r="BQ38" s="235" t="str">
        <f>DBCS(MID($BA38,COLUMNS($BB38:BQ38),1))</f>
        <v/>
      </c>
      <c r="BR38" s="235" t="str">
        <f>DBCS(MID($BA38,COLUMNS($BB38:BR38),1))</f>
        <v/>
      </c>
      <c r="BS38" s="235" t="str">
        <f>DBCS(MID($BA38,COLUMNS($BB38:BS38),1))</f>
        <v/>
      </c>
      <c r="BT38" s="235" t="str">
        <f>DBCS(MID($BA38,COLUMNS($BB38:BT38),1))</f>
        <v/>
      </c>
      <c r="BU38" s="235" t="str">
        <f>DBCS(MID($BA38,COLUMNS($BB38:BU38),1))</f>
        <v/>
      </c>
      <c r="BV38" s="235" t="str">
        <f>DBCS(MID($BA38,COLUMNS($BB38:BV38),1))</f>
        <v/>
      </c>
      <c r="BW38" s="235" t="str">
        <f>DBCS(MID($BA38,COLUMNS($BB38:BW38),1))</f>
        <v/>
      </c>
      <c r="BX38" s="235" t="str">
        <f>DBCS(MID($BA38,COLUMNS($BB38:BX38),1))</f>
        <v/>
      </c>
      <c r="BY38" s="235" t="str">
        <f>DBCS(MID($BA38,COLUMNS($BB38:BY38),1))</f>
        <v/>
      </c>
      <c r="BZ38" s="235" t="str">
        <f>DBCS(MID($BA38,COLUMNS($BB38:BZ38),1))</f>
        <v/>
      </c>
      <c r="CA38" s="235" t="str">
        <f>DBCS(MID($BA38,COLUMNS($BB38:CA38),1))</f>
        <v/>
      </c>
      <c r="CB38" s="235" t="str">
        <f>DBCS(MID($BA38,COLUMNS($BB38:CB38),1))</f>
        <v/>
      </c>
      <c r="CC38" s="235" t="str">
        <f>DBCS(MID($BA38,COLUMNS($BB38:CC38),1))</f>
        <v/>
      </c>
      <c r="CD38" s="235" t="str">
        <f>DBCS(MID($BA38,COLUMNS($BB38:CD38),1))</f>
        <v/>
      </c>
      <c r="CE38" s="235" t="str">
        <f>DBCS(MID($BA38,COLUMNS($BB38:CE38),1))</f>
        <v/>
      </c>
      <c r="CF38" s="235" t="str">
        <f>DBCS(MID($BA38,COLUMNS($BB38:CF38),1))</f>
        <v/>
      </c>
      <c r="CG38" s="235" t="str">
        <f>DBCS(MID($BA38,COLUMNS($BB38:CG38),1))</f>
        <v/>
      </c>
      <c r="CH38" s="235" t="str">
        <f>DBCS(MID($BA38,COLUMNS($BB38:CH38),1))</f>
        <v/>
      </c>
      <c r="CI38" s="235" t="str">
        <f>DBCS(MID($BA38,COLUMNS($BB38:CI38),1))</f>
        <v/>
      </c>
      <c r="CJ38" s="235" t="str">
        <f>DBCS(MID($BA38,COLUMNS($BB38:CJ38),1))</f>
        <v/>
      </c>
      <c r="CK38" s="235" t="str">
        <f>DBCS(MID($BA38,COLUMNS($BB38:CK38),1))</f>
        <v/>
      </c>
      <c r="CL38" s="235" t="str">
        <f>DBCS(MID($BA38,COLUMNS($BB38:CL38),1))</f>
        <v/>
      </c>
      <c r="CM38" s="235" t="str">
        <f>DBCS(MID($BA38,COLUMNS($BB38:CM38),1))</f>
        <v/>
      </c>
      <c r="CN38" s="235" t="str">
        <f>DBCS(MID($BA38,COLUMNS($BB38:CN38),1))</f>
        <v/>
      </c>
      <c r="CO38" s="235" t="str">
        <f>DBCS(MID($BA38,COLUMNS($BB38:CO38),1))</f>
        <v/>
      </c>
    </row>
    <row r="39" spans="1:93" ht="16" customHeight="1" thickBot="1" x14ac:dyDescent="0.25">
      <c r="C39" s="80"/>
      <c r="D39" s="457" t="s">
        <v>3</v>
      </c>
      <c r="E39" s="457"/>
      <c r="F39" s="457"/>
      <c r="G39" s="81"/>
      <c r="H39" s="60" t="str">
        <f>LEFT(AH39)</f>
        <v/>
      </c>
      <c r="I39" s="61" t="str">
        <f>MID($AH39,2,1)</f>
        <v/>
      </c>
      <c r="J39" s="61" t="str">
        <f>MID($AH39,3,1)</f>
        <v/>
      </c>
      <c r="K39" s="61" t="str">
        <f>MID($AH39,4,1)</f>
        <v/>
      </c>
      <c r="L39" s="61" t="str">
        <f>MID($AH39,5,1)</f>
        <v/>
      </c>
      <c r="M39" s="61" t="str">
        <f>MID($AH39,6,1)</f>
        <v/>
      </c>
      <c r="N39" s="61" t="str">
        <f>MID($AH39,7,1)</f>
        <v/>
      </c>
      <c r="O39" s="61" t="str">
        <f>MID($AH39,8,1)</f>
        <v/>
      </c>
      <c r="P39" s="61" t="str">
        <f>MID($AH39,9,1)</f>
        <v/>
      </c>
      <c r="Q39" s="61" t="str">
        <f>MID($AH39,10,1)</f>
        <v/>
      </c>
      <c r="R39" s="61" t="str">
        <f>MID($AH39,11,1)</f>
        <v/>
      </c>
      <c r="S39" s="61" t="str">
        <f>MID($AH39,12,1)</f>
        <v/>
      </c>
      <c r="T39" s="61" t="str">
        <f>MID($AH39,13,1)</f>
        <v/>
      </c>
      <c r="U39" s="61" t="str">
        <f>MID($AH39,14,1)</f>
        <v/>
      </c>
      <c r="V39" s="61" t="str">
        <f>MID($AH39,15,1)</f>
        <v/>
      </c>
      <c r="W39" s="61" t="str">
        <f>MID($AH39,16,1)</f>
        <v/>
      </c>
      <c r="X39" s="61" t="str">
        <f>MID($AH39,17,1)</f>
        <v/>
      </c>
      <c r="Y39" s="61" t="str">
        <f>MID($AH39,18,1)</f>
        <v/>
      </c>
      <c r="Z39" s="61" t="str">
        <f>MID($AH39,19,1)</f>
        <v/>
      </c>
      <c r="AA39" s="62" t="str">
        <f>MID($AH39,20,1)</f>
        <v/>
      </c>
      <c r="AC39" s="451" t="s">
        <v>9</v>
      </c>
      <c r="AD39" s="451"/>
      <c r="AE39" s="451"/>
      <c r="AG39" s="169" t="s">
        <v>3</v>
      </c>
      <c r="AH39" s="553"/>
      <c r="AI39" s="554"/>
      <c r="AJ39" s="554"/>
      <c r="AK39" s="554"/>
      <c r="AL39" s="554"/>
      <c r="AM39" s="554"/>
      <c r="AN39" s="554"/>
      <c r="AO39" s="554"/>
      <c r="AP39" s="554"/>
      <c r="AQ39" s="554"/>
      <c r="AR39" s="554"/>
      <c r="AS39" s="554"/>
      <c r="AT39" s="554"/>
      <c r="AU39" s="554"/>
      <c r="AV39" s="554"/>
      <c r="AW39" s="554"/>
      <c r="AX39" s="555"/>
      <c r="AY39" s="186" t="s">
        <v>193</v>
      </c>
    </row>
    <row r="40" spans="1:93" ht="16" customHeight="1" thickBot="1" x14ac:dyDescent="0.25">
      <c r="C40" s="80"/>
      <c r="D40" s="457" t="s">
        <v>8</v>
      </c>
      <c r="E40" s="457"/>
      <c r="F40" s="457"/>
      <c r="G40" s="81"/>
      <c r="H40" s="67" t="str">
        <f>AG41</f>
        <v/>
      </c>
      <c r="I40" s="77" t="s">
        <v>501</v>
      </c>
      <c r="J40" s="60" t="str">
        <f>LEFT(AK40,1)</f>
        <v/>
      </c>
      <c r="K40" s="62" t="str">
        <f>RIGHT(AK40,1)</f>
        <v/>
      </c>
      <c r="L40" s="77" t="s">
        <v>445</v>
      </c>
      <c r="M40" s="60" t="str">
        <f>LEFT(AM40,1)</f>
        <v/>
      </c>
      <c r="N40" s="62" t="str">
        <f>RIGHT(AM40,1)</f>
        <v/>
      </c>
      <c r="O40" s="77" t="s">
        <v>11</v>
      </c>
      <c r="P40" s="60" t="str">
        <f>LEFT(AO40,1)</f>
        <v/>
      </c>
      <c r="Q40" s="62" t="str">
        <f>RIGHT(AO40,1)</f>
        <v/>
      </c>
      <c r="R40" s="77" t="s">
        <v>12</v>
      </c>
      <c r="S40" s="77"/>
      <c r="T40" s="77"/>
      <c r="U40" s="77"/>
      <c r="V40" s="77"/>
      <c r="W40" s="77"/>
      <c r="X40" s="77"/>
      <c r="Y40" s="77"/>
      <c r="Z40" s="77"/>
      <c r="AA40" s="77"/>
      <c r="AD40" s="76" t="s">
        <v>446</v>
      </c>
      <c r="AG40" s="169" t="s">
        <v>8</v>
      </c>
      <c r="AH40" s="551"/>
      <c r="AI40" s="552"/>
      <c r="AJ40" s="180" t="s">
        <v>494</v>
      </c>
      <c r="AK40" s="177"/>
      <c r="AL40" s="174" t="s">
        <v>33</v>
      </c>
      <c r="AM40" s="177"/>
      <c r="AN40" s="174" t="s">
        <v>11</v>
      </c>
      <c r="AO40" s="177"/>
      <c r="AP40" s="174" t="s">
        <v>12</v>
      </c>
      <c r="AQ40" s="174"/>
      <c r="AR40" s="174"/>
      <c r="AS40" s="174"/>
      <c r="AT40" s="174"/>
      <c r="AU40" s="174"/>
      <c r="AV40" s="174"/>
      <c r="AW40" s="174"/>
      <c r="AX40" s="174"/>
    </row>
    <row r="41" spans="1:93" ht="16" customHeight="1" x14ac:dyDescent="0.2">
      <c r="AG41" s="187" t="str">
        <f>LEFT(AH40)</f>
        <v/>
      </c>
      <c r="AH41" s="208" t="s">
        <v>190</v>
      </c>
      <c r="AL41" s="188" t="s">
        <v>295</v>
      </c>
    </row>
    <row r="44" spans="1:93" ht="16" customHeight="1" thickBot="1" x14ac:dyDescent="0.25">
      <c r="AH44" s="164"/>
      <c r="AI44" s="164"/>
      <c r="AJ44" s="164"/>
      <c r="AK44" s="187" t="str">
        <f>LEFT(AH45)</f>
        <v/>
      </c>
      <c r="AL44" s="187" t="str">
        <f>MID(AH45,2,1)</f>
        <v/>
      </c>
      <c r="AM44" s="164"/>
      <c r="AN44" s="187" t="str">
        <f>LEFT(AN45)</f>
        <v/>
      </c>
      <c r="AO44" s="187" t="str">
        <f>MID(AN45,2,1)</f>
        <v/>
      </c>
      <c r="AP44" s="164"/>
      <c r="AQ44" s="164"/>
      <c r="AR44" s="188" t="s">
        <v>439</v>
      </c>
      <c r="AS44" s="164"/>
      <c r="AT44" s="164"/>
      <c r="AU44" s="164"/>
      <c r="AV44" s="164"/>
      <c r="AW44" s="164"/>
      <c r="AX44" s="164"/>
    </row>
    <row r="45" spans="1:93" ht="16" customHeight="1" thickBot="1" x14ac:dyDescent="0.25">
      <c r="A45" s="68" t="s">
        <v>481</v>
      </c>
      <c r="C45" s="469" t="s">
        <v>7</v>
      </c>
      <c r="D45" s="470"/>
      <c r="E45" s="470"/>
      <c r="F45" s="470"/>
      <c r="G45" s="471"/>
      <c r="H45" s="60" t="str">
        <f>AK44</f>
        <v/>
      </c>
      <c r="I45" s="62" t="str">
        <f>AL44</f>
        <v/>
      </c>
      <c r="J45" s="77"/>
      <c r="K45" s="77"/>
      <c r="L45" s="77"/>
      <c r="M45" s="77"/>
      <c r="N45" s="472" t="s">
        <v>10</v>
      </c>
      <c r="O45" s="473"/>
      <c r="P45" s="474"/>
      <c r="Q45" s="60" t="str">
        <f>AN44</f>
        <v/>
      </c>
      <c r="R45" s="62" t="str">
        <f>AO44</f>
        <v/>
      </c>
      <c r="S45" s="77" t="s">
        <v>502</v>
      </c>
      <c r="T45" s="60" t="str">
        <f>IF(LEFT($AR45,1)="","",LEFT($AR45,1))</f>
        <v/>
      </c>
      <c r="U45" s="61" t="str">
        <f>IF(MID($AR45,2,1)="","",MID($AR45,2,1))</f>
        <v/>
      </c>
      <c r="V45" s="61" t="str">
        <f>IF(MID($AR45,3,1)="","",MID($AR45,3,1))</f>
        <v/>
      </c>
      <c r="W45" s="61" t="str">
        <f>IF(MID($AR45,4,1)="","",MID($AR45,4,1))</f>
        <v/>
      </c>
      <c r="X45" s="61" t="str">
        <f>IF(MID($AR45,5,1)="","",MID($AR45,5,1))</f>
        <v/>
      </c>
      <c r="Y45" s="62" t="str">
        <f>IF(RIGHT(AR45)="","",RIGHT(AR45))</f>
        <v/>
      </c>
      <c r="Z45" s="77" t="s">
        <v>503</v>
      </c>
      <c r="AA45" s="79" t="str">
        <f>IF(AX45="","",AX45)</f>
        <v/>
      </c>
      <c r="AG45" s="169" t="s">
        <v>294</v>
      </c>
      <c r="AH45" s="553"/>
      <c r="AI45" s="554"/>
      <c r="AJ45" s="555"/>
      <c r="AK45" s="174"/>
      <c r="AL45" s="209" t="s">
        <v>504</v>
      </c>
      <c r="AM45" s="174"/>
      <c r="AN45" s="553"/>
      <c r="AO45" s="554"/>
      <c r="AP45" s="555"/>
      <c r="AQ45" s="180" t="s">
        <v>503</v>
      </c>
      <c r="AR45" s="556"/>
      <c r="AS45" s="557"/>
      <c r="AT45" s="557"/>
      <c r="AU45" s="557"/>
      <c r="AV45" s="558"/>
      <c r="AW45" s="180" t="s">
        <v>502</v>
      </c>
      <c r="AX45" s="178"/>
    </row>
    <row r="46" spans="1:93" ht="16" customHeight="1" thickBot="1" x14ac:dyDescent="0.25">
      <c r="C46" s="80"/>
      <c r="D46" s="457" t="s">
        <v>505</v>
      </c>
      <c r="E46" s="457"/>
      <c r="F46" s="457"/>
      <c r="G46" s="81"/>
      <c r="H46" s="82" t="str">
        <f>BB46</f>
        <v/>
      </c>
      <c r="I46" s="83" t="str">
        <f t="shared" ref="I46:AA46" si="5">BC46</f>
        <v/>
      </c>
      <c r="J46" s="83" t="str">
        <f t="shared" si="5"/>
        <v/>
      </c>
      <c r="K46" s="83" t="str">
        <f t="shared" si="5"/>
        <v/>
      </c>
      <c r="L46" s="83" t="str">
        <f t="shared" si="5"/>
        <v/>
      </c>
      <c r="M46" s="83" t="str">
        <f t="shared" si="5"/>
        <v/>
      </c>
      <c r="N46" s="83" t="str">
        <f t="shared" si="5"/>
        <v/>
      </c>
      <c r="O46" s="83" t="str">
        <f t="shared" si="5"/>
        <v/>
      </c>
      <c r="P46" s="83" t="str">
        <f t="shared" si="5"/>
        <v/>
      </c>
      <c r="Q46" s="83" t="str">
        <f t="shared" si="5"/>
        <v/>
      </c>
      <c r="R46" s="83" t="str">
        <f t="shared" si="5"/>
        <v/>
      </c>
      <c r="S46" s="83" t="str">
        <f t="shared" si="5"/>
        <v/>
      </c>
      <c r="T46" s="83" t="str">
        <f t="shared" si="5"/>
        <v/>
      </c>
      <c r="U46" s="83" t="str">
        <f t="shared" si="5"/>
        <v/>
      </c>
      <c r="V46" s="83" t="str">
        <f t="shared" si="5"/>
        <v/>
      </c>
      <c r="W46" s="83" t="str">
        <f t="shared" si="5"/>
        <v/>
      </c>
      <c r="X46" s="83" t="str">
        <f t="shared" si="5"/>
        <v/>
      </c>
      <c r="Y46" s="83" t="str">
        <f t="shared" si="5"/>
        <v/>
      </c>
      <c r="Z46" s="83" t="str">
        <f t="shared" si="5"/>
        <v/>
      </c>
      <c r="AA46" s="84" t="str">
        <f t="shared" si="5"/>
        <v/>
      </c>
      <c r="AG46" s="169" t="s">
        <v>506</v>
      </c>
      <c r="AH46" s="553"/>
      <c r="AI46" s="554"/>
      <c r="AJ46" s="554"/>
      <c r="AK46" s="554"/>
      <c r="AL46" s="554"/>
      <c r="AM46" s="554"/>
      <c r="AN46" s="554"/>
      <c r="AO46" s="554"/>
      <c r="AP46" s="554"/>
      <c r="AQ46" s="554"/>
      <c r="AR46" s="554"/>
      <c r="AS46" s="554"/>
      <c r="AT46" s="554"/>
      <c r="AU46" s="554"/>
      <c r="AV46" s="554"/>
      <c r="AW46" s="554"/>
      <c r="AX46" s="555"/>
      <c r="AY46" s="186" t="s">
        <v>193</v>
      </c>
      <c r="AZ46" s="235" t="str">
        <f>ASC(AH46)</f>
        <v/>
      </c>
      <c r="BA46" s="235" t="str">
        <f>SUBSTITUTE(SUBSTITUTE(SUBSTITUTE(SUBSTITUTE(SUBSTITUTE(SUBSTITUTE(SUBSTITUTE(SUBSTITUTE(SUBSTITUTE(SUBSTITUTE(SUBSTITUTE(SUBSTITUTE(SUBSTITUTE(SUBSTITUTE(SUBSTITUTE(SUBSTITUTE(SUBSTITUTE(SUBSTITUTE(SUBSTITUTE(SUBSTITUTE(SUBSTITUTE(SUBSTITUTE(SUBSTITUTE(SUBSTITUTE(SUBSTITUTE(AZ46,"が","か゛"),"ぎ","き゛"),"ぐ","く゛"),"げ","け゛"),"ご","こ゛"),"ざ","さ゛"),"じ","し゛"),"ず","す゛"),"ぜ","せ゛"),"ぞ","そ゛"),"だ","た゛"),"ぢ","ち゛"),"づ","つ゛"),"で","て゛"),"ど","と゛"),"ば","は゛"),"び","ひ゛"),"ぶ","ふ゛"),"べ","へ゛"),"ぼ","ほ゛"),"ぱ","は゜"),"ぴ","ひ゜"),"ぷ","ふ゜"),"ぺ","へ゜"),"ぽ","ほ゜")</f>
        <v/>
      </c>
      <c r="BB46" s="235" t="str">
        <f>DBCS(MID($BA46,COLUMNS($BB46:BB46),1))</f>
        <v/>
      </c>
      <c r="BC46" s="235" t="str">
        <f>DBCS(MID($BA46,COLUMNS($BB46:BC46),1))</f>
        <v/>
      </c>
      <c r="BD46" s="235" t="str">
        <f>DBCS(MID($BA46,COLUMNS($BB46:BD46),1))</f>
        <v/>
      </c>
      <c r="BE46" s="235" t="str">
        <f>DBCS(MID($BA46,COLUMNS($BB46:BE46),1))</f>
        <v/>
      </c>
      <c r="BF46" s="235" t="str">
        <f>DBCS(MID($BA46,COLUMNS($BB46:BF46),1))</f>
        <v/>
      </c>
      <c r="BG46" s="235" t="str">
        <f>DBCS(MID($BA46,COLUMNS($BB46:BG46),1))</f>
        <v/>
      </c>
      <c r="BH46" s="235" t="str">
        <f>DBCS(MID($BA46,COLUMNS($BB46:BH46),1))</f>
        <v/>
      </c>
      <c r="BI46" s="235" t="str">
        <f>DBCS(MID($BA46,COLUMNS($BB46:BI46),1))</f>
        <v/>
      </c>
      <c r="BJ46" s="235" t="str">
        <f>DBCS(MID($BA46,COLUMNS($BB46:BJ46),1))</f>
        <v/>
      </c>
      <c r="BK46" s="235" t="str">
        <f>DBCS(MID($BA46,COLUMNS($BB46:BK46),1))</f>
        <v/>
      </c>
      <c r="BL46" s="235" t="str">
        <f>DBCS(MID($BA46,COLUMNS($BB46:BL46),1))</f>
        <v/>
      </c>
      <c r="BM46" s="235" t="str">
        <f>DBCS(MID($BA46,COLUMNS($BB46:BM46),1))</f>
        <v/>
      </c>
      <c r="BN46" s="235" t="str">
        <f>DBCS(MID($BA46,COLUMNS($BB46:BN46),1))</f>
        <v/>
      </c>
      <c r="BO46" s="235" t="str">
        <f>DBCS(MID($BA46,COLUMNS($BB46:BO46),1))</f>
        <v/>
      </c>
      <c r="BP46" s="235" t="str">
        <f>DBCS(MID($BA46,COLUMNS($BB46:BP46),1))</f>
        <v/>
      </c>
      <c r="BQ46" s="235" t="str">
        <f>DBCS(MID($BA46,COLUMNS($BB46:BQ46),1))</f>
        <v/>
      </c>
      <c r="BR46" s="235" t="str">
        <f>DBCS(MID($BA46,COLUMNS($BB46:BR46),1))</f>
        <v/>
      </c>
      <c r="BS46" s="235" t="str">
        <f>DBCS(MID($BA46,COLUMNS($BB46:BS46),1))</f>
        <v/>
      </c>
      <c r="BT46" s="235" t="str">
        <f>DBCS(MID($BA46,COLUMNS($BB46:BT46),1))</f>
        <v/>
      </c>
      <c r="BU46" s="235" t="str">
        <f>DBCS(MID($BA46,COLUMNS($BB46:BU46),1))</f>
        <v/>
      </c>
      <c r="BV46" s="235" t="str">
        <f>DBCS(MID($BA46,COLUMNS($BB46:BV46),1))</f>
        <v/>
      </c>
      <c r="BW46" s="235" t="str">
        <f>DBCS(MID($BA46,COLUMNS($BB46:BW46),1))</f>
        <v/>
      </c>
      <c r="BX46" s="235" t="str">
        <f>DBCS(MID($BA46,COLUMNS($BB46:BX46),1))</f>
        <v/>
      </c>
      <c r="BY46" s="235" t="str">
        <f>DBCS(MID($BA46,COLUMNS($BB46:BY46),1))</f>
        <v/>
      </c>
      <c r="BZ46" s="235" t="str">
        <f>DBCS(MID($BA46,COLUMNS($BB46:BZ46),1))</f>
        <v/>
      </c>
      <c r="CA46" s="235" t="str">
        <f>DBCS(MID($BA46,COLUMNS($BB46:CA46),1))</f>
        <v/>
      </c>
      <c r="CB46" s="235" t="str">
        <f>DBCS(MID($BA46,COLUMNS($BB46:CB46),1))</f>
        <v/>
      </c>
      <c r="CC46" s="235" t="str">
        <f>DBCS(MID($BA46,COLUMNS($BB46:CC46),1))</f>
        <v/>
      </c>
      <c r="CD46" s="235" t="str">
        <f>DBCS(MID($BA46,COLUMNS($BB46:CD46),1))</f>
        <v/>
      </c>
      <c r="CE46" s="235" t="str">
        <f>DBCS(MID($BA46,COLUMNS($BB46:CE46),1))</f>
        <v/>
      </c>
      <c r="CF46" s="235" t="str">
        <f>DBCS(MID($BA46,COLUMNS($BB46:CF46),1))</f>
        <v/>
      </c>
      <c r="CG46" s="235" t="str">
        <f>DBCS(MID($BA46,COLUMNS($BB46:CG46),1))</f>
        <v/>
      </c>
      <c r="CH46" s="235" t="str">
        <f>DBCS(MID($BA46,COLUMNS($BB46:CH46),1))</f>
        <v/>
      </c>
      <c r="CI46" s="235" t="str">
        <f>DBCS(MID($BA46,COLUMNS($BB46:CI46),1))</f>
        <v/>
      </c>
      <c r="CJ46" s="235" t="str">
        <f>DBCS(MID($BA46,COLUMNS($BB46:CJ46),1))</f>
        <v/>
      </c>
      <c r="CK46" s="235" t="str">
        <f>DBCS(MID($BA46,COLUMNS($BB46:CK46),1))</f>
        <v/>
      </c>
      <c r="CL46" s="235" t="str">
        <f>DBCS(MID($BA46,COLUMNS($BB46:CL46),1))</f>
        <v/>
      </c>
      <c r="CM46" s="235" t="str">
        <f>DBCS(MID($BA46,COLUMNS($BB46:CM46),1))</f>
        <v/>
      </c>
      <c r="CN46" s="235" t="str">
        <f>DBCS(MID($BA46,COLUMNS($BB46:CN46),1))</f>
        <v/>
      </c>
      <c r="CO46" s="235" t="str">
        <f>DBCS(MID($BA46,COLUMNS($BB46:CO46),1))</f>
        <v/>
      </c>
    </row>
    <row r="47" spans="1:93" ht="16" customHeight="1" thickBot="1" x14ac:dyDescent="0.25">
      <c r="C47" s="80"/>
      <c r="D47" s="457" t="s">
        <v>3</v>
      </c>
      <c r="E47" s="457"/>
      <c r="F47" s="457"/>
      <c r="G47" s="81"/>
      <c r="H47" s="60" t="str">
        <f>LEFT(AH47)</f>
        <v/>
      </c>
      <c r="I47" s="61" t="str">
        <f>MID($AH47,2,1)</f>
        <v/>
      </c>
      <c r="J47" s="61" t="str">
        <f>MID($AH47,3,1)</f>
        <v/>
      </c>
      <c r="K47" s="61" t="str">
        <f>MID($AH47,4,1)</f>
        <v/>
      </c>
      <c r="L47" s="61" t="str">
        <f>MID($AH47,5,1)</f>
        <v/>
      </c>
      <c r="M47" s="61" t="str">
        <f>MID($AH47,6,1)</f>
        <v/>
      </c>
      <c r="N47" s="61" t="str">
        <f>MID($AH47,7,1)</f>
        <v/>
      </c>
      <c r="O47" s="61" t="str">
        <f>MID($AH47,8,1)</f>
        <v/>
      </c>
      <c r="P47" s="61" t="str">
        <f>MID($AH47,9,1)</f>
        <v/>
      </c>
      <c r="Q47" s="61" t="str">
        <f>MID($AH47,10,1)</f>
        <v/>
      </c>
      <c r="R47" s="61" t="str">
        <f>MID($AH47,11,1)</f>
        <v/>
      </c>
      <c r="S47" s="61" t="str">
        <f>MID($AH47,12,1)</f>
        <v/>
      </c>
      <c r="T47" s="61" t="str">
        <f>MID($AH47,13,1)</f>
        <v/>
      </c>
      <c r="U47" s="61" t="str">
        <f>MID($AH47,14,1)</f>
        <v/>
      </c>
      <c r="V47" s="61" t="str">
        <f>MID($AH47,15,1)</f>
        <v/>
      </c>
      <c r="W47" s="61" t="str">
        <f>MID($AH47,16,1)</f>
        <v/>
      </c>
      <c r="X47" s="61" t="str">
        <f>MID($AH47,17,1)</f>
        <v/>
      </c>
      <c r="Y47" s="61" t="str">
        <f>MID($AH47,18,1)</f>
        <v/>
      </c>
      <c r="Z47" s="61" t="str">
        <f>MID($AH47,19,1)</f>
        <v/>
      </c>
      <c r="AA47" s="62" t="str">
        <f>MID($AH47,20,1)</f>
        <v/>
      </c>
      <c r="AC47" s="451" t="s">
        <v>9</v>
      </c>
      <c r="AD47" s="451"/>
      <c r="AE47" s="451"/>
      <c r="AG47" s="169" t="s">
        <v>3</v>
      </c>
      <c r="AH47" s="553"/>
      <c r="AI47" s="554"/>
      <c r="AJ47" s="554"/>
      <c r="AK47" s="554"/>
      <c r="AL47" s="554"/>
      <c r="AM47" s="554"/>
      <c r="AN47" s="554"/>
      <c r="AO47" s="554"/>
      <c r="AP47" s="554"/>
      <c r="AQ47" s="554"/>
      <c r="AR47" s="554"/>
      <c r="AS47" s="554"/>
      <c r="AT47" s="554"/>
      <c r="AU47" s="554"/>
      <c r="AV47" s="554"/>
      <c r="AW47" s="554"/>
      <c r="AX47" s="555"/>
      <c r="AY47" s="186" t="s">
        <v>193</v>
      </c>
    </row>
    <row r="48" spans="1:93" ht="16" customHeight="1" thickBot="1" x14ac:dyDescent="0.25">
      <c r="C48" s="80"/>
      <c r="D48" s="457" t="s">
        <v>8</v>
      </c>
      <c r="E48" s="457"/>
      <c r="F48" s="457"/>
      <c r="G48" s="81"/>
      <c r="H48" s="67" t="str">
        <f>AG49</f>
        <v/>
      </c>
      <c r="I48" s="77" t="s">
        <v>25</v>
      </c>
      <c r="J48" s="60" t="str">
        <f>LEFT(AK48,1)</f>
        <v/>
      </c>
      <c r="K48" s="62" t="str">
        <f>RIGHT(AK48,1)</f>
        <v/>
      </c>
      <c r="L48" s="77" t="s">
        <v>445</v>
      </c>
      <c r="M48" s="60" t="str">
        <f>LEFT(AM48,1)</f>
        <v/>
      </c>
      <c r="N48" s="62" t="str">
        <f>RIGHT(AM48,1)</f>
        <v/>
      </c>
      <c r="O48" s="77" t="s">
        <v>11</v>
      </c>
      <c r="P48" s="60" t="str">
        <f>LEFT(AO48,1)</f>
        <v/>
      </c>
      <c r="Q48" s="62" t="str">
        <f>RIGHT(AO48,1)</f>
        <v/>
      </c>
      <c r="R48" s="77" t="s">
        <v>12</v>
      </c>
      <c r="S48" s="77"/>
      <c r="T48" s="77"/>
      <c r="U48" s="77"/>
      <c r="V48" s="77"/>
      <c r="W48" s="77"/>
      <c r="X48" s="77"/>
      <c r="Y48" s="77"/>
      <c r="Z48" s="77"/>
      <c r="AA48" s="77"/>
      <c r="AD48" s="76" t="s">
        <v>18</v>
      </c>
      <c r="AG48" s="169" t="s">
        <v>8</v>
      </c>
      <c r="AH48" s="551"/>
      <c r="AI48" s="552"/>
      <c r="AJ48" s="180" t="s">
        <v>494</v>
      </c>
      <c r="AK48" s="177"/>
      <c r="AL48" s="174" t="s">
        <v>33</v>
      </c>
      <c r="AM48" s="177"/>
      <c r="AN48" s="174" t="s">
        <v>11</v>
      </c>
      <c r="AO48" s="177"/>
      <c r="AP48" s="174" t="s">
        <v>12</v>
      </c>
      <c r="AQ48" s="174"/>
      <c r="AR48" s="174"/>
      <c r="AS48" s="174"/>
      <c r="AT48" s="174"/>
      <c r="AU48" s="174"/>
      <c r="AV48" s="174"/>
      <c r="AW48" s="174"/>
      <c r="AX48" s="174"/>
    </row>
    <row r="49" spans="33:38" ht="16" customHeight="1" x14ac:dyDescent="0.2">
      <c r="AG49" s="187" t="str">
        <f>LEFT(AH48)</f>
        <v/>
      </c>
      <c r="AH49" s="208" t="s">
        <v>190</v>
      </c>
      <c r="AL49" s="188" t="s">
        <v>295</v>
      </c>
    </row>
  </sheetData>
  <sheetProtection sheet="1" objects="1" scenarios="1"/>
  <mergeCells count="76">
    <mergeCell ref="A1:AE1"/>
    <mergeCell ref="D10:F10"/>
    <mergeCell ref="AH10:AX10"/>
    <mergeCell ref="D4:G4"/>
    <mergeCell ref="K4:R4"/>
    <mergeCell ref="L5:M5"/>
    <mergeCell ref="C9:G9"/>
    <mergeCell ref="N9:P9"/>
    <mergeCell ref="AH9:AJ9"/>
    <mergeCell ref="AN9:AP9"/>
    <mergeCell ref="AR9:AV9"/>
    <mergeCell ref="C16:G16"/>
    <mergeCell ref="N16:P16"/>
    <mergeCell ref="AH16:AJ16"/>
    <mergeCell ref="AN16:AP16"/>
    <mergeCell ref="AR16:AV16"/>
    <mergeCell ref="D11:F11"/>
    <mergeCell ref="AC11:AE11"/>
    <mergeCell ref="AH11:AX11"/>
    <mergeCell ref="D12:F12"/>
    <mergeCell ref="AH12:AI12"/>
    <mergeCell ref="D24:F24"/>
    <mergeCell ref="AH24:AX24"/>
    <mergeCell ref="D17:F17"/>
    <mergeCell ref="AH17:AX17"/>
    <mergeCell ref="D18:F18"/>
    <mergeCell ref="AC18:AE18"/>
    <mergeCell ref="AH18:AX18"/>
    <mergeCell ref="D19:F19"/>
    <mergeCell ref="AH19:AI19"/>
    <mergeCell ref="C23:G23"/>
    <mergeCell ref="N23:P23"/>
    <mergeCell ref="AH23:AJ23"/>
    <mergeCell ref="AN23:AP23"/>
    <mergeCell ref="AR23:AV23"/>
    <mergeCell ref="AH47:AX47"/>
    <mergeCell ref="D25:F25"/>
    <mergeCell ref="AC25:AE25"/>
    <mergeCell ref="AH25:AX25"/>
    <mergeCell ref="D26:F26"/>
    <mergeCell ref="AH26:AI26"/>
    <mergeCell ref="C30:G30"/>
    <mergeCell ref="N30:P30"/>
    <mergeCell ref="AH30:AJ30"/>
    <mergeCell ref="AN30:AP30"/>
    <mergeCell ref="AR30:AV30"/>
    <mergeCell ref="D38:F38"/>
    <mergeCell ref="AH38:AX38"/>
    <mergeCell ref="D31:F31"/>
    <mergeCell ref="AH31:AX31"/>
    <mergeCell ref="D32:F32"/>
    <mergeCell ref="AC32:AE32"/>
    <mergeCell ref="AH32:AX32"/>
    <mergeCell ref="D33:F33"/>
    <mergeCell ref="AH33:AI33"/>
    <mergeCell ref="C37:G37"/>
    <mergeCell ref="N37:P37"/>
    <mergeCell ref="AH37:AJ37"/>
    <mergeCell ref="AN37:AP37"/>
    <mergeCell ref="AR37:AV37"/>
    <mergeCell ref="D48:F48"/>
    <mergeCell ref="AH48:AI48"/>
    <mergeCell ref="D39:F39"/>
    <mergeCell ref="AC39:AE39"/>
    <mergeCell ref="AH39:AX39"/>
    <mergeCell ref="D40:F40"/>
    <mergeCell ref="AH40:AI40"/>
    <mergeCell ref="C45:G45"/>
    <mergeCell ref="N45:P45"/>
    <mergeCell ref="AH45:AJ45"/>
    <mergeCell ref="AN45:AP45"/>
    <mergeCell ref="AR45:AV45"/>
    <mergeCell ref="D46:F46"/>
    <mergeCell ref="AH46:AX46"/>
    <mergeCell ref="D47:F47"/>
    <mergeCell ref="AC47:AE47"/>
  </mergeCells>
  <phoneticPr fontId="2"/>
  <dataValidations count="4">
    <dataValidation type="textLength" imeMode="disabled" operator="equal" allowBlank="1" showInputMessage="1" showErrorMessage="1" error="2桁の数字を入力ください。" prompt="2桁の数字を入力ください。" sqref="AK12 AM12 AO12 AK19 AM19 AO19 AK26 AM26 AO26 AK33 AM33 AO33 AK40 AM40 AO40 AK48 AM48 AO48" xr:uid="{00000000-0002-0000-0100-000000000000}">
      <formula1>2</formula1>
    </dataValidation>
    <dataValidation type="textLength" operator="equal" allowBlank="1" showInputMessage="1" showErrorMessage="1" error="6桁で入力ください。_x000a_5桁未満の場合は、0を左詰めしてください。" prompt="6桁で入力ください。_x000a_5桁未満の場合は、0を左詰めしてください。" sqref="AR9:AV9 AR16:AV16 AR23:AV23 AR30:AV30 AR37:AV37 AR45:AV45" xr:uid="{00000000-0002-0000-0100-000001000000}">
      <formula1>6</formula1>
    </dataValidation>
    <dataValidation type="textLength" operator="equal" allowBlank="1" showInputMessage="1" showErrorMessage="1" error="1桁で入力ください。" prompt="1桁で入力ください。" sqref="AX9 AX16 AX23 AX30 AX37 AX45" xr:uid="{00000000-0002-0000-0100-000002000000}">
      <formula1>1</formula1>
    </dataValidation>
    <dataValidation imeMode="fullKatakana" allowBlank="1" showInputMessage="1" showErrorMessage="1" sqref="AH46:AX46 AH38:AX38 AH31:AX31 AH24:AX24 AH17:AX17 AH10:AX10" xr:uid="{00000000-0002-0000-0100-000003000000}"/>
  </dataValidations>
  <pageMargins left="0.59055118110236227" right="0" top="0.59055118110236227" bottom="0.19685039370078741" header="0.51181102362204722" footer="0.51181102362204722"/>
  <pageSetup paperSize="9" scale="99"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4000000}">
          <x14:formula1>
            <xm:f>コード１!$I$2:$I$6</xm:f>
          </x14:formula1>
          <xm:sqref>AH12:AI12 AH19:AI19 AH26:AI26 AH33:AI33 AH40:AI40 AH48:AI48</xm:sqref>
        </x14:dataValidation>
        <x14:dataValidation type="list" allowBlank="1" showInputMessage="1" showErrorMessage="1" xr:uid="{00000000-0002-0000-0100-000005000000}">
          <x14:formula1>
            <xm:f>コード１!$A$3:$A$62</xm:f>
          </x14:formula1>
          <xm:sqref>AN9:AP9 AN16:AP16 AN23:AP23 AN30:AP30 AN37:AP37 AN45:AP45</xm:sqref>
        </x14:dataValidation>
        <x14:dataValidation type="list" allowBlank="1" showInputMessage="1" showErrorMessage="1" xr:uid="{00000000-0002-0000-0100-000006000000}">
          <x14:formula1>
            <xm:f>コード１!$G$2:$G$12</xm:f>
          </x14:formula1>
          <xm:sqref>AH45:AJ45 AH37:AJ37 AH30:AJ30 AH23:AJ23 AH16:AJ16 AH9:AJ9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DZ51"/>
  <sheetViews>
    <sheetView view="pageBreakPreview" topLeftCell="A5" zoomScaleNormal="100" zoomScaleSheetLayoutView="100" workbookViewId="0">
      <selection activeCell="H9" sqref="H9:AA10"/>
    </sheetView>
  </sheetViews>
  <sheetFormatPr defaultColWidth="3.36328125" defaultRowHeight="16" customHeight="1" x14ac:dyDescent="0.2"/>
  <cols>
    <col min="1" max="1" width="4.6328125" style="46" customWidth="1"/>
    <col min="2" max="2" width="2.08984375" style="46" customWidth="1"/>
    <col min="3" max="31" width="2.90625" style="46" customWidth="1"/>
    <col min="32" max="32" width="1.453125" style="164" customWidth="1"/>
    <col min="33" max="33" width="13.7265625" style="164" customWidth="1"/>
    <col min="34" max="37" width="4" style="46" customWidth="1"/>
    <col min="38" max="38" width="7.453125" style="46" customWidth="1"/>
    <col min="39" max="50" width="4" style="46" customWidth="1"/>
    <col min="51" max="51" width="10.08984375" style="46" customWidth="1"/>
    <col min="52" max="54" width="4" style="46" customWidth="1"/>
    <col min="55" max="61" width="2.90625" style="46" customWidth="1"/>
    <col min="62" max="16384" width="3.36328125" style="46"/>
  </cols>
  <sheetData>
    <row r="1" spans="1:56" ht="16" customHeight="1" thickBot="1" x14ac:dyDescent="0.25">
      <c r="A1" s="451" t="s">
        <v>507</v>
      </c>
      <c r="B1" s="451"/>
      <c r="C1" s="451"/>
      <c r="D1" s="451"/>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1"/>
      <c r="AE1" s="451"/>
    </row>
    <row r="2" spans="1:56" s="194" customFormat="1" ht="16" customHeight="1" thickBot="1" x14ac:dyDescent="0.25">
      <c r="AB2" s="47" t="s">
        <v>508</v>
      </c>
      <c r="AC2" s="48" t="s">
        <v>509</v>
      </c>
      <c r="AD2" s="49" t="s">
        <v>510</v>
      </c>
      <c r="AF2" s="197"/>
      <c r="AG2" s="197"/>
    </row>
    <row r="3" spans="1:56" s="194" customFormat="1" ht="16" customHeight="1" x14ac:dyDescent="0.2">
      <c r="AB3" s="77"/>
      <c r="AC3" s="77"/>
      <c r="AD3" s="77"/>
      <c r="AF3" s="197"/>
      <c r="AG3" s="197"/>
    </row>
    <row r="4" spans="1:56" s="194" customFormat="1" ht="16" customHeight="1" thickBot="1" x14ac:dyDescent="0.25">
      <c r="D4" s="505" t="s">
        <v>5</v>
      </c>
      <c r="E4" s="505"/>
      <c r="F4" s="505"/>
      <c r="G4" s="505"/>
      <c r="K4" s="562" t="s">
        <v>6</v>
      </c>
      <c r="L4" s="562"/>
      <c r="M4" s="562"/>
      <c r="N4" s="562"/>
      <c r="O4" s="562"/>
      <c r="P4" s="562"/>
      <c r="Q4" s="562"/>
      <c r="R4" s="562"/>
      <c r="AF4" s="197"/>
      <c r="AG4" s="197"/>
    </row>
    <row r="5" spans="1:56" s="194" customFormat="1" ht="16" customHeight="1" thickBot="1" x14ac:dyDescent="0.25">
      <c r="C5" s="165" t="s">
        <v>18</v>
      </c>
      <c r="D5" s="170"/>
      <c r="E5" s="170"/>
      <c r="F5" s="170"/>
      <c r="G5" s="170"/>
      <c r="H5" s="171"/>
      <c r="J5" s="58" t="str">
        <f>一面!R24</f>
        <v/>
      </c>
      <c r="K5" s="58" t="str">
        <f>一面!S24</f>
        <v/>
      </c>
      <c r="L5" s="559" t="str">
        <f>一面!T24</f>
        <v>(　　）</v>
      </c>
      <c r="M5" s="560"/>
      <c r="N5" s="60" t="str">
        <f>一面!V24</f>
        <v/>
      </c>
      <c r="O5" s="61" t="str">
        <f>一面!W24</f>
        <v/>
      </c>
      <c r="P5" s="61" t="str">
        <f>一面!X24</f>
        <v/>
      </c>
      <c r="Q5" s="61" t="str">
        <f>一面!Y24</f>
        <v/>
      </c>
      <c r="R5" s="61" t="str">
        <f>一面!Z24</f>
        <v/>
      </c>
      <c r="S5" s="62" t="str">
        <f>一面!AA24</f>
        <v/>
      </c>
      <c r="AF5" s="197"/>
      <c r="AG5" s="197"/>
    </row>
    <row r="6" spans="1:56" s="194" customFormat="1" ht="16" customHeight="1" x14ac:dyDescent="0.2">
      <c r="C6" s="172"/>
      <c r="D6" s="172"/>
      <c r="E6" s="172"/>
      <c r="F6" s="172"/>
      <c r="G6" s="172"/>
      <c r="H6" s="172"/>
      <c r="J6" s="77"/>
      <c r="K6" s="77"/>
      <c r="L6" s="77"/>
      <c r="M6" s="77"/>
      <c r="N6" s="77"/>
      <c r="O6" s="77"/>
      <c r="P6" s="77"/>
      <c r="Q6" s="77"/>
      <c r="R6" s="77"/>
      <c r="S6" s="77"/>
      <c r="AF6" s="197"/>
      <c r="AG6" s="197"/>
    </row>
    <row r="7" spans="1:56" s="194" customFormat="1" ht="16" customHeight="1" thickBot="1" x14ac:dyDescent="0.25">
      <c r="C7" s="172"/>
      <c r="D7" s="172"/>
      <c r="E7" s="172"/>
      <c r="F7" s="172"/>
      <c r="G7" s="172"/>
      <c r="H7" s="172"/>
      <c r="J7" s="77"/>
      <c r="K7" s="77"/>
      <c r="L7" s="77"/>
      <c r="M7" s="77"/>
      <c r="N7" s="77"/>
      <c r="O7" s="77"/>
      <c r="P7" s="77"/>
      <c r="Q7" s="77"/>
      <c r="R7" s="77"/>
      <c r="S7" s="77"/>
      <c r="AF7" s="197"/>
      <c r="AG7" s="197"/>
    </row>
    <row r="8" spans="1:56" s="194" customFormat="1" ht="16" customHeight="1" thickBot="1" x14ac:dyDescent="0.25">
      <c r="A8" s="68" t="s">
        <v>512</v>
      </c>
      <c r="C8" s="621" t="s">
        <v>288</v>
      </c>
      <c r="D8" s="622"/>
      <c r="E8" s="622"/>
      <c r="F8" s="622"/>
      <c r="G8" s="623"/>
      <c r="H8" s="79" t="str">
        <f>AN8</f>
        <v/>
      </c>
      <c r="I8" s="624" t="s">
        <v>513</v>
      </c>
      <c r="J8" s="625"/>
      <c r="K8" s="625"/>
      <c r="L8" s="625"/>
      <c r="M8" s="625"/>
      <c r="N8" s="625"/>
      <c r="O8" s="625"/>
      <c r="P8" s="625"/>
      <c r="Q8" s="625"/>
      <c r="R8" s="625"/>
      <c r="S8" s="625"/>
      <c r="T8" s="210" t="s">
        <v>18</v>
      </c>
      <c r="U8" s="504" t="s">
        <v>14</v>
      </c>
      <c r="V8" s="504"/>
      <c r="W8" s="504"/>
      <c r="X8" s="626"/>
      <c r="Y8" s="211"/>
      <c r="Z8" s="212"/>
      <c r="AA8" s="213"/>
      <c r="AF8" s="197"/>
      <c r="AG8" s="169" t="s">
        <v>514</v>
      </c>
      <c r="AH8" s="605"/>
      <c r="AI8" s="606"/>
      <c r="AJ8" s="607"/>
      <c r="AK8" s="214" t="s">
        <v>190</v>
      </c>
      <c r="AL8" s="215"/>
      <c r="AM8" s="215"/>
      <c r="AN8" s="216" t="str">
        <f>LEFT(AH8)</f>
        <v/>
      </c>
      <c r="AO8" s="215"/>
      <c r="AP8" s="215"/>
      <c r="AQ8" s="215"/>
      <c r="AR8" s="215"/>
      <c r="AS8" s="215"/>
      <c r="AT8" s="215"/>
      <c r="AU8" s="215"/>
      <c r="AV8" s="215"/>
      <c r="AW8" s="215"/>
      <c r="AX8" s="215"/>
    </row>
    <row r="9" spans="1:56" s="194" customFormat="1" ht="16" customHeight="1" x14ac:dyDescent="0.2">
      <c r="C9" s="472" t="s">
        <v>17</v>
      </c>
      <c r="D9" s="473"/>
      <c r="E9" s="473"/>
      <c r="F9" s="473"/>
      <c r="G9" s="474"/>
      <c r="H9" s="609" t="str">
        <f>IF(AH9="","",AH9)</f>
        <v/>
      </c>
      <c r="I9" s="610"/>
      <c r="J9" s="610"/>
      <c r="K9" s="610"/>
      <c r="L9" s="610"/>
      <c r="M9" s="610"/>
      <c r="N9" s="610"/>
      <c r="O9" s="610"/>
      <c r="P9" s="610"/>
      <c r="Q9" s="610"/>
      <c r="R9" s="610"/>
      <c r="S9" s="610"/>
      <c r="T9" s="610"/>
      <c r="U9" s="610"/>
      <c r="V9" s="610"/>
      <c r="W9" s="610"/>
      <c r="X9" s="610"/>
      <c r="Y9" s="610"/>
      <c r="Z9" s="610"/>
      <c r="AA9" s="611"/>
      <c r="AF9" s="197"/>
      <c r="AG9" s="169" t="s">
        <v>515</v>
      </c>
      <c r="AH9" s="615"/>
      <c r="AI9" s="616"/>
      <c r="AJ9" s="616"/>
      <c r="AK9" s="616"/>
      <c r="AL9" s="616"/>
      <c r="AM9" s="616"/>
      <c r="AN9" s="616"/>
      <c r="AO9" s="616"/>
      <c r="AP9" s="616"/>
      <c r="AQ9" s="616"/>
      <c r="AR9" s="616"/>
      <c r="AS9" s="616"/>
      <c r="AT9" s="616"/>
      <c r="AU9" s="616"/>
      <c r="AV9" s="616"/>
      <c r="AW9" s="616"/>
      <c r="AX9" s="617"/>
      <c r="AY9" s="186" t="s">
        <v>193</v>
      </c>
    </row>
    <row r="10" spans="1:56" s="194" customFormat="1" ht="16" customHeight="1" thickBot="1" x14ac:dyDescent="0.25">
      <c r="C10" s="574"/>
      <c r="D10" s="608"/>
      <c r="E10" s="608"/>
      <c r="F10" s="608"/>
      <c r="G10" s="577"/>
      <c r="H10" s="612"/>
      <c r="I10" s="613"/>
      <c r="J10" s="613"/>
      <c r="K10" s="613"/>
      <c r="L10" s="613"/>
      <c r="M10" s="613"/>
      <c r="N10" s="613"/>
      <c r="O10" s="613"/>
      <c r="P10" s="613"/>
      <c r="Q10" s="613"/>
      <c r="R10" s="613"/>
      <c r="S10" s="613"/>
      <c r="T10" s="613"/>
      <c r="U10" s="613"/>
      <c r="V10" s="613"/>
      <c r="W10" s="613"/>
      <c r="X10" s="613"/>
      <c r="Y10" s="613"/>
      <c r="Z10" s="613"/>
      <c r="AA10" s="614"/>
      <c r="AF10" s="197"/>
      <c r="AG10" s="197"/>
      <c r="AH10" s="618"/>
      <c r="AI10" s="619"/>
      <c r="AJ10" s="619"/>
      <c r="AK10" s="619"/>
      <c r="AL10" s="619"/>
      <c r="AM10" s="619"/>
      <c r="AN10" s="619"/>
      <c r="AO10" s="619"/>
      <c r="AP10" s="619"/>
      <c r="AQ10" s="619"/>
      <c r="AR10" s="619"/>
      <c r="AS10" s="619"/>
      <c r="AT10" s="619"/>
      <c r="AU10" s="619"/>
      <c r="AV10" s="619"/>
      <c r="AW10" s="619"/>
      <c r="AX10" s="620"/>
    </row>
    <row r="11" spans="1:56" s="194" customFormat="1" ht="16" customHeight="1" x14ac:dyDescent="0.2">
      <c r="C11" s="172"/>
      <c r="D11" s="172"/>
      <c r="E11" s="172"/>
      <c r="F11" s="172"/>
      <c r="G11" s="172"/>
      <c r="H11" s="203"/>
      <c r="I11" s="203"/>
      <c r="J11" s="203"/>
      <c r="K11" s="203"/>
      <c r="L11" s="203"/>
      <c r="M11" s="203"/>
      <c r="N11" s="203"/>
      <c r="O11" s="203"/>
      <c r="P11" s="203"/>
      <c r="Q11" s="203"/>
      <c r="R11" s="203"/>
      <c r="S11" s="203"/>
      <c r="T11" s="203"/>
      <c r="U11" s="203"/>
      <c r="V11" s="203"/>
      <c r="W11" s="203"/>
      <c r="X11" s="203"/>
      <c r="Y11" s="203"/>
      <c r="Z11" s="203"/>
      <c r="AA11" s="203"/>
      <c r="AF11" s="197"/>
      <c r="AG11" s="197"/>
    </row>
    <row r="12" spans="1:56" s="194" customFormat="1" ht="16" customHeight="1" x14ac:dyDescent="0.2">
      <c r="C12" s="172"/>
      <c r="D12" s="172"/>
      <c r="E12" s="172"/>
      <c r="F12" s="172"/>
      <c r="G12" s="172"/>
      <c r="H12" s="203"/>
      <c r="I12" s="203"/>
      <c r="J12" s="203"/>
      <c r="K12" s="203"/>
      <c r="L12" s="203"/>
      <c r="M12" s="203"/>
      <c r="N12" s="203"/>
      <c r="O12" s="203"/>
      <c r="P12" s="203"/>
      <c r="Q12" s="203"/>
      <c r="R12" s="203"/>
      <c r="S12" s="203"/>
      <c r="T12" s="203"/>
      <c r="U12" s="203"/>
      <c r="V12" s="203"/>
      <c r="W12" s="203"/>
      <c r="X12" s="203"/>
      <c r="Y12" s="203"/>
      <c r="Z12" s="203"/>
      <c r="AA12" s="203"/>
      <c r="AF12" s="197"/>
      <c r="AG12" s="197"/>
      <c r="AH12" s="190" t="str">
        <f>LEFT(AH16)</f>
        <v/>
      </c>
      <c r="AI12" s="190" t="str">
        <f>MID($AH16,2,1)</f>
        <v/>
      </c>
      <c r="AJ12" s="190" t="str">
        <f>MID($AH16,3,1)</f>
        <v/>
      </c>
      <c r="AK12" s="190" t="str">
        <f>MID($AH16,4,1)</f>
        <v/>
      </c>
      <c r="AL12" s="190" t="str">
        <f>MID($AH16,5,1)</f>
        <v/>
      </c>
      <c r="AM12" s="190" t="str">
        <f>MID($AH16,6,1)</f>
        <v/>
      </c>
      <c r="AN12" s="190"/>
      <c r="AO12" s="199"/>
    </row>
    <row r="13" spans="1:56" s="194" customFormat="1" ht="16" customHeight="1" x14ac:dyDescent="0.2">
      <c r="AF13" s="197"/>
      <c r="AG13" s="197"/>
      <c r="AH13" s="190" t="str">
        <f>AO16&amp;AT16&amp;AY16</f>
        <v/>
      </c>
      <c r="AI13" s="190"/>
      <c r="AJ13" s="190"/>
      <c r="AK13" s="190"/>
      <c r="AL13" s="190"/>
      <c r="AM13" s="190"/>
      <c r="AN13" s="190"/>
      <c r="AO13" s="199"/>
    </row>
    <row r="14" spans="1:56" s="194" customFormat="1" ht="16" customHeight="1" thickBot="1" x14ac:dyDescent="0.25">
      <c r="A14" s="217" t="s">
        <v>0</v>
      </c>
      <c r="C14" s="194" t="s">
        <v>463</v>
      </c>
      <c r="D14" s="194" t="s">
        <v>516</v>
      </c>
      <c r="AF14" s="164" t="s">
        <v>517</v>
      </c>
      <c r="AG14" s="164"/>
    </row>
    <row r="15" spans="1:56" s="194" customFormat="1" ht="16" customHeight="1" thickBot="1" x14ac:dyDescent="0.25">
      <c r="A15" s="68" t="s">
        <v>518</v>
      </c>
      <c r="C15" s="218"/>
      <c r="D15" s="561" t="s">
        <v>389</v>
      </c>
      <c r="E15" s="561"/>
      <c r="F15" s="561"/>
      <c r="G15" s="198"/>
      <c r="H15" s="60" t="str">
        <f>IF(AH15="","",LEFT(AH15))</f>
        <v/>
      </c>
      <c r="I15" s="61" t="str">
        <f>IF(AH15="","",MID(AH15,2,1))</f>
        <v/>
      </c>
      <c r="J15" s="62" t="str">
        <f>IF(AH15="","",MID(AH15,3,1))</f>
        <v/>
      </c>
      <c r="K15" s="205" t="s">
        <v>25</v>
      </c>
      <c r="L15" s="60" t="str">
        <f>IF(AK15="","",LEFT(AK15))</f>
        <v/>
      </c>
      <c r="M15" s="61" t="str">
        <f>IF(AK15="","",MID(AK15,2,1))</f>
        <v/>
      </c>
      <c r="N15" s="61" t="str">
        <f>IF(AK15="","",MID(AK15,3,1))</f>
        <v/>
      </c>
      <c r="O15" s="62" t="str">
        <f>IF(AK15="","",MID(AK15,4,1))</f>
        <v/>
      </c>
      <c r="P15" s="183"/>
      <c r="Q15" s="77"/>
      <c r="R15" s="77"/>
      <c r="S15" s="77"/>
      <c r="T15" s="183"/>
      <c r="U15" s="183"/>
      <c r="V15" s="183"/>
      <c r="W15" s="183"/>
      <c r="X15" s="183"/>
      <c r="Y15" s="77"/>
      <c r="Z15" s="77"/>
      <c r="AA15" s="77"/>
      <c r="AF15" s="164"/>
      <c r="AG15" s="169" t="s">
        <v>389</v>
      </c>
      <c r="AH15" s="597"/>
      <c r="AI15" s="599"/>
      <c r="AJ15" s="180" t="s">
        <v>25</v>
      </c>
      <c r="AK15" s="556"/>
      <c r="AL15" s="558"/>
      <c r="AM15" s="219"/>
      <c r="AO15" s="188"/>
      <c r="AQ15" s="220" t="s">
        <v>519</v>
      </c>
      <c r="AV15" s="220" t="s">
        <v>520</v>
      </c>
      <c r="AW15" s="220"/>
      <c r="AZ15" s="220" t="s">
        <v>521</v>
      </c>
      <c r="BB15" s="220"/>
    </row>
    <row r="16" spans="1:56" s="194" customFormat="1" ht="16" customHeight="1" thickBot="1" x14ac:dyDescent="0.25">
      <c r="C16" s="589" t="s">
        <v>522</v>
      </c>
      <c r="D16" s="590"/>
      <c r="E16" s="590"/>
      <c r="F16" s="590"/>
      <c r="G16" s="591"/>
      <c r="H16" s="189" t="str">
        <f t="shared" ref="H16:M16" si="0">AH12</f>
        <v/>
      </c>
      <c r="I16" s="192" t="str">
        <f t="shared" si="0"/>
        <v/>
      </c>
      <c r="J16" s="192" t="str">
        <f t="shared" si="0"/>
        <v/>
      </c>
      <c r="K16" s="192" t="str">
        <f t="shared" si="0"/>
        <v/>
      </c>
      <c r="L16" s="221" t="str">
        <f t="shared" si="0"/>
        <v/>
      </c>
      <c r="M16" s="193" t="str">
        <f t="shared" si="0"/>
        <v/>
      </c>
      <c r="N16" s="592" t="str">
        <f>IF(AO16="","",AO16)</f>
        <v/>
      </c>
      <c r="O16" s="593"/>
      <c r="P16" s="593"/>
      <c r="Q16" s="594" t="str">
        <f>IF(AO16="","都道府県","")</f>
        <v>都道府県</v>
      </c>
      <c r="R16" s="595"/>
      <c r="S16" s="595"/>
      <c r="T16" s="592" t="str">
        <f>IF(AT16="","",AT16)</f>
        <v/>
      </c>
      <c r="U16" s="593"/>
      <c r="V16" s="593"/>
      <c r="W16" s="594" t="str">
        <f>IF(AT16="","市郡区","")</f>
        <v>市郡区</v>
      </c>
      <c r="X16" s="595"/>
      <c r="Y16" s="592" t="str">
        <f>IF(AY16="","",AY16)</f>
        <v/>
      </c>
      <c r="Z16" s="593"/>
      <c r="AA16" s="593"/>
      <c r="AB16" s="592" t="str">
        <f>IF(AY16="","区町村","")</f>
        <v>区町村</v>
      </c>
      <c r="AC16" s="596"/>
      <c r="AF16" s="164"/>
      <c r="AG16" s="184" t="s">
        <v>4672</v>
      </c>
      <c r="AH16" s="602" t="str">
        <f>IF(AND(AO16="",AT16="",AY16),"",VLOOKUP(AH13,コード２!A2:E1897,2,FALSE))</f>
        <v/>
      </c>
      <c r="AI16" s="603"/>
      <c r="AJ16" s="604"/>
      <c r="AK16" s="144" t="s">
        <v>545</v>
      </c>
      <c r="AL16" s="222"/>
      <c r="AM16" s="169"/>
      <c r="AN16" s="195" t="s">
        <v>15</v>
      </c>
      <c r="AO16" s="597"/>
      <c r="AP16" s="598"/>
      <c r="AQ16" s="599"/>
      <c r="AR16" s="600" t="s">
        <v>16</v>
      </c>
      <c r="AS16" s="601"/>
      <c r="AT16" s="597"/>
      <c r="AU16" s="598"/>
      <c r="AV16" s="599"/>
      <c r="AW16" s="196"/>
      <c r="AX16" s="206" t="s">
        <v>299</v>
      </c>
      <c r="AY16" s="587"/>
      <c r="AZ16" s="588"/>
      <c r="BA16" s="223"/>
      <c r="BB16" s="223"/>
      <c r="BC16" s="191"/>
      <c r="BD16" s="172"/>
    </row>
    <row r="17" spans="1:130" s="194" customFormat="1" ht="16" customHeight="1" x14ac:dyDescent="0.2">
      <c r="C17" s="472"/>
      <c r="D17" s="575" t="s">
        <v>394</v>
      </c>
      <c r="E17" s="575"/>
      <c r="F17" s="575"/>
      <c r="G17" s="474"/>
      <c r="H17" s="189" t="str">
        <f>LEFT(AH17)</f>
        <v/>
      </c>
      <c r="I17" s="70" t="str">
        <f>MID($AH$17,2,1)</f>
        <v/>
      </c>
      <c r="J17" s="70" t="str">
        <f>MID($AH$17,3,1)</f>
        <v/>
      </c>
      <c r="K17" s="70" t="str">
        <f>MID($AH$17,4,1)</f>
        <v/>
      </c>
      <c r="L17" s="70" t="str">
        <f>MID($AH$17,5,1)</f>
        <v/>
      </c>
      <c r="M17" s="70" t="str">
        <f>MID($AH$17,6,1)</f>
        <v/>
      </c>
      <c r="N17" s="70" t="str">
        <f>MID($AH$17,7,1)</f>
        <v/>
      </c>
      <c r="O17" s="70" t="str">
        <f>MID($AH$17,8,1)</f>
        <v/>
      </c>
      <c r="P17" s="70" t="str">
        <f>MID($AH$17,9,1)</f>
        <v/>
      </c>
      <c r="Q17" s="70" t="str">
        <f>MID($AH$17,10,1)</f>
        <v/>
      </c>
      <c r="R17" s="70" t="str">
        <f>MID($AH$17,11,1)</f>
        <v/>
      </c>
      <c r="S17" s="70" t="str">
        <f>MID($AH$17,12,1)</f>
        <v/>
      </c>
      <c r="T17" s="70" t="str">
        <f>MID($AH$17,13,1)</f>
        <v/>
      </c>
      <c r="U17" s="70" t="str">
        <f>MID($AH$17,14,1)</f>
        <v/>
      </c>
      <c r="V17" s="70" t="str">
        <f>MID($AH$17,15,1)</f>
        <v/>
      </c>
      <c r="W17" s="70" t="str">
        <f>MID($AH$17,16,1)</f>
        <v/>
      </c>
      <c r="X17" s="70" t="str">
        <f>MID($AH$17,17,1)</f>
        <v/>
      </c>
      <c r="Y17" s="70" t="str">
        <f>MID($AH$17,18,1)</f>
        <v/>
      </c>
      <c r="Z17" s="70" t="str">
        <f>MID($AH$17,19,1)</f>
        <v/>
      </c>
      <c r="AA17" s="71" t="str">
        <f>MID($AH$17,20,1)</f>
        <v/>
      </c>
      <c r="AF17" s="164"/>
      <c r="AG17" s="169" t="s">
        <v>394</v>
      </c>
      <c r="AH17" s="578"/>
      <c r="AI17" s="579"/>
      <c r="AJ17" s="579"/>
      <c r="AK17" s="579"/>
      <c r="AL17" s="579"/>
      <c r="AM17" s="579"/>
      <c r="AN17" s="579"/>
      <c r="AO17" s="579"/>
      <c r="AP17" s="579"/>
      <c r="AQ17" s="579"/>
      <c r="AR17" s="579"/>
      <c r="AS17" s="579"/>
      <c r="AT17" s="579"/>
      <c r="AU17" s="579"/>
      <c r="AV17" s="579"/>
      <c r="AW17" s="579"/>
      <c r="AX17" s="580"/>
      <c r="AY17" s="186" t="s">
        <v>193</v>
      </c>
    </row>
    <row r="18" spans="1:130" s="194" customFormat="1" ht="16" customHeight="1" thickBot="1" x14ac:dyDescent="0.25">
      <c r="C18" s="574"/>
      <c r="D18" s="576"/>
      <c r="E18" s="576"/>
      <c r="F18" s="576"/>
      <c r="G18" s="577"/>
      <c r="H18" s="73" t="str">
        <f>MID($AH$17,21,1)</f>
        <v/>
      </c>
      <c r="I18" s="74" t="str">
        <f>MID($AH$17,22,1)</f>
        <v/>
      </c>
      <c r="J18" s="74" t="str">
        <f>MID($AH$17,23,1)</f>
        <v/>
      </c>
      <c r="K18" s="74" t="str">
        <f>MID($AH$17,24,1)</f>
        <v/>
      </c>
      <c r="L18" s="74" t="str">
        <f>MID($AH$17,25,1)</f>
        <v/>
      </c>
      <c r="M18" s="74" t="str">
        <f>MID($AH$17,26,1)</f>
        <v/>
      </c>
      <c r="N18" s="74" t="str">
        <f>MID($AH$17,27,1)</f>
        <v/>
      </c>
      <c r="O18" s="74" t="str">
        <f>MID($AH$17,28,1)</f>
        <v/>
      </c>
      <c r="P18" s="74" t="str">
        <f>MID($AH$17,29,1)</f>
        <v/>
      </c>
      <c r="Q18" s="74" t="str">
        <f>MID($AH$17,30,1)</f>
        <v/>
      </c>
      <c r="R18" s="74" t="str">
        <f>MID($AH$17,31,1)</f>
        <v/>
      </c>
      <c r="S18" s="74" t="str">
        <f>MID($AH$17,32,1)</f>
        <v/>
      </c>
      <c r="T18" s="74" t="str">
        <f>MID($AH$17,33,1)</f>
        <v/>
      </c>
      <c r="U18" s="74" t="str">
        <f>MID($AH$17,34,1)</f>
        <v/>
      </c>
      <c r="V18" s="74" t="str">
        <f>MID($AH$17,35,1)</f>
        <v/>
      </c>
      <c r="W18" s="74" t="str">
        <f>MID($AH$17,36,1)</f>
        <v/>
      </c>
      <c r="X18" s="74" t="str">
        <f>MID($AH$17,37,1)</f>
        <v/>
      </c>
      <c r="Y18" s="74" t="str">
        <f>MID($AH$17,38,1)</f>
        <v/>
      </c>
      <c r="Z18" s="74" t="str">
        <f>MID($AH$17,39,1)</f>
        <v/>
      </c>
      <c r="AA18" s="75" t="str">
        <f>MID($AH$17,40,1)</f>
        <v/>
      </c>
      <c r="AF18" s="164"/>
      <c r="AG18" s="169"/>
      <c r="AH18" s="581"/>
      <c r="AI18" s="582"/>
      <c r="AJ18" s="582"/>
      <c r="AK18" s="582"/>
      <c r="AL18" s="582"/>
      <c r="AM18" s="582"/>
      <c r="AN18" s="582"/>
      <c r="AO18" s="582"/>
      <c r="AP18" s="582"/>
      <c r="AQ18" s="582"/>
      <c r="AR18" s="582"/>
      <c r="AS18" s="582"/>
      <c r="AT18" s="582"/>
      <c r="AU18" s="582"/>
      <c r="AV18" s="582"/>
      <c r="AW18" s="582"/>
      <c r="AX18" s="583"/>
    </row>
    <row r="19" spans="1:130" s="194" customFormat="1" ht="16" customHeight="1" thickBot="1" x14ac:dyDescent="0.25">
      <c r="C19" s="218"/>
      <c r="D19" s="561" t="s">
        <v>4</v>
      </c>
      <c r="E19" s="561"/>
      <c r="F19" s="561"/>
      <c r="G19" s="198"/>
      <c r="H19" s="60" t="str">
        <f>LEFT(AH19)</f>
        <v/>
      </c>
      <c r="I19" s="61" t="str">
        <f>MID($AH19,2,1)</f>
        <v/>
      </c>
      <c r="J19" s="61" t="str">
        <f>MID($AH19,3,1)</f>
        <v/>
      </c>
      <c r="K19" s="61" t="str">
        <f>MID($AH19,4,1)</f>
        <v/>
      </c>
      <c r="L19" s="61" t="str">
        <f>MID($AH19,5,1)</f>
        <v/>
      </c>
      <c r="M19" s="61" t="str">
        <f>MID($AH19,6,1)</f>
        <v/>
      </c>
      <c r="N19" s="61" t="str">
        <f>MID($AH19,7,1)</f>
        <v/>
      </c>
      <c r="O19" s="61" t="str">
        <f>MID($AH19,8,1)</f>
        <v/>
      </c>
      <c r="P19" s="61" t="str">
        <f>MID($AH19,9,1)</f>
        <v/>
      </c>
      <c r="Q19" s="61" t="str">
        <f>MID($AH19,10,1)</f>
        <v/>
      </c>
      <c r="R19" s="61" t="str">
        <f>MID($AH19,11,1)</f>
        <v/>
      </c>
      <c r="S19" s="61" t="str">
        <f>MID($AH19,12,1)</f>
        <v/>
      </c>
      <c r="T19" s="62" t="str">
        <f>IF(AM20=13,RIGHT(AH19),"")</f>
        <v/>
      </c>
      <c r="U19" s="77"/>
      <c r="V19" s="77"/>
      <c r="W19" s="77"/>
      <c r="X19" s="77"/>
      <c r="Y19" s="77"/>
      <c r="Z19" s="77"/>
      <c r="AA19" s="77"/>
      <c r="AC19" s="562" t="s">
        <v>9</v>
      </c>
      <c r="AD19" s="562"/>
      <c r="AE19" s="562"/>
      <c r="AF19" s="197"/>
      <c r="AG19" s="169" t="s">
        <v>4</v>
      </c>
      <c r="AH19" s="584"/>
      <c r="AI19" s="585"/>
      <c r="AJ19" s="585"/>
      <c r="AK19" s="585"/>
      <c r="AL19" s="585"/>
      <c r="AM19" s="586"/>
      <c r="AN19" s="224" t="s">
        <v>523</v>
      </c>
    </row>
    <row r="20" spans="1:130" s="194" customFormat="1" ht="16" customHeight="1" thickBot="1" x14ac:dyDescent="0.25">
      <c r="C20" s="568" t="s">
        <v>524</v>
      </c>
      <c r="D20" s="561"/>
      <c r="E20" s="561"/>
      <c r="F20" s="561"/>
      <c r="G20" s="569"/>
      <c r="H20" s="60" t="str">
        <f>IF(AH20&lt;1000,"",AL21)</f>
        <v/>
      </c>
      <c r="I20" s="61" t="str">
        <f>IF(AH20&lt;100,"",AM21)</f>
        <v/>
      </c>
      <c r="J20" s="61" t="str">
        <f>IF(AH20&lt;10,"",AN21)</f>
        <v/>
      </c>
      <c r="K20" s="62" t="str">
        <f>IF(AH20&lt;1,"",AO21)</f>
        <v/>
      </c>
      <c r="L20" s="77"/>
      <c r="M20" s="77"/>
      <c r="N20" s="77"/>
      <c r="O20" s="77"/>
      <c r="P20" s="77"/>
      <c r="Q20" s="77"/>
      <c r="R20" s="77"/>
      <c r="S20" s="77"/>
      <c r="T20" s="77"/>
      <c r="U20" s="77"/>
      <c r="V20" s="77"/>
      <c r="W20" s="77"/>
      <c r="X20" s="77"/>
      <c r="Y20" s="77"/>
      <c r="Z20" s="77"/>
      <c r="AA20" s="77"/>
      <c r="AD20" s="225" t="s">
        <v>18</v>
      </c>
      <c r="AF20" s="197"/>
      <c r="AG20" s="169" t="s">
        <v>524</v>
      </c>
      <c r="AH20" s="570"/>
      <c r="AI20" s="571"/>
      <c r="AJ20" s="571"/>
      <c r="AK20" s="572"/>
      <c r="AL20" s="226" t="s">
        <v>525</v>
      </c>
      <c r="AM20" s="227">
        <f>LEN(AH19)</f>
        <v>0</v>
      </c>
      <c r="AN20" s="199"/>
    </row>
    <row r="21" spans="1:130" s="194" customFormat="1" ht="16" customHeight="1" x14ac:dyDescent="0.2">
      <c r="AF21" s="197"/>
      <c r="AG21" s="197"/>
      <c r="AH21" s="573"/>
      <c r="AI21" s="573"/>
      <c r="AJ21" s="573"/>
      <c r="AK21" s="190" t="str">
        <f>RIGHT("0000"&amp;$AH$20,4)</f>
        <v>0000</v>
      </c>
      <c r="AL21" s="190" t="str">
        <f>LEFT(AK21)</f>
        <v>0</v>
      </c>
      <c r="AM21" s="190" t="str">
        <f>MID($AK$21,2,1)</f>
        <v>0</v>
      </c>
      <c r="AN21" s="190" t="str">
        <f>MID($AK$21,3,1)</f>
        <v>0</v>
      </c>
      <c r="AO21" s="190" t="str">
        <f>MID($AK$21,4,1)</f>
        <v>0</v>
      </c>
      <c r="AP21" s="199"/>
      <c r="AQ21" s="199"/>
    </row>
    <row r="22" spans="1:130" s="194" customFormat="1" ht="16" customHeight="1" x14ac:dyDescent="0.2">
      <c r="AF22" s="197"/>
      <c r="AG22" s="197"/>
    </row>
    <row r="23" spans="1:130" s="194" customFormat="1" ht="16" customHeight="1" x14ac:dyDescent="0.2">
      <c r="AF23" s="197"/>
      <c r="AG23" s="197"/>
    </row>
    <row r="24" spans="1:130" s="194" customFormat="1" ht="16" customHeight="1" thickBot="1" x14ac:dyDescent="0.25">
      <c r="C24" s="194" t="s">
        <v>526</v>
      </c>
      <c r="D24" s="194" t="s">
        <v>527</v>
      </c>
      <c r="AF24" s="228" t="s">
        <v>528</v>
      </c>
      <c r="AG24" s="229"/>
      <c r="AH24" s="229"/>
      <c r="AI24" s="229"/>
      <c r="AJ24" s="229"/>
      <c r="AK24" s="187"/>
      <c r="AL24" s="187"/>
      <c r="AM24" s="188" t="s">
        <v>439</v>
      </c>
      <c r="AN24" s="187"/>
      <c r="AO24" s="187"/>
      <c r="AP24" s="164"/>
      <c r="AQ24" s="164"/>
      <c r="AR24" s="188"/>
      <c r="AS24" s="164"/>
      <c r="AT24" s="164"/>
      <c r="AU24" s="164"/>
      <c r="AV24" s="164"/>
      <c r="AW24" s="164"/>
      <c r="AX24" s="164"/>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row>
    <row r="25" spans="1:130" s="194" customFormat="1" ht="16" customHeight="1" thickBot="1" x14ac:dyDescent="0.25">
      <c r="A25" s="68" t="s">
        <v>529</v>
      </c>
      <c r="C25" s="218"/>
      <c r="D25" s="561" t="s">
        <v>10</v>
      </c>
      <c r="E25" s="561"/>
      <c r="F25" s="561"/>
      <c r="G25" s="198"/>
      <c r="H25" s="60" t="str">
        <f>AT25</f>
        <v/>
      </c>
      <c r="I25" s="62" t="str">
        <f>AU25</f>
        <v/>
      </c>
      <c r="J25" s="78" t="s">
        <v>25</v>
      </c>
      <c r="K25" s="60" t="str">
        <f>IF(LEFT($AL25,1)="","",LEFT($AL25,1))</f>
        <v/>
      </c>
      <c r="L25" s="61" t="str">
        <f>IF(MID($AL25,2,1)="","",MID($AL25,2,1))</f>
        <v/>
      </c>
      <c r="M25" s="61" t="str">
        <f>IF(MID($AL25,3,1)="","",MID($AL25,3,1))</f>
        <v/>
      </c>
      <c r="N25" s="61" t="str">
        <f>IF(MID($AL25,4,1)="","",MID($AL25,4,1))</f>
        <v/>
      </c>
      <c r="O25" s="61" t="str">
        <f>IF(MID($AL25,5,1)="","",MID($AL25,5,1))</f>
        <v/>
      </c>
      <c r="P25" s="62" t="str">
        <f>IF(RIGHT(AL25)="","",RIGHT(AL25))</f>
        <v/>
      </c>
      <c r="Q25" s="78" t="s">
        <v>25</v>
      </c>
      <c r="R25" s="79" t="str">
        <f>IF(AR25="","",AR25)</f>
        <v/>
      </c>
      <c r="S25" s="77"/>
      <c r="T25" s="77"/>
      <c r="U25" s="77"/>
      <c r="V25" s="77"/>
      <c r="W25" s="77"/>
      <c r="X25" s="77"/>
      <c r="Y25" s="77"/>
      <c r="Z25" s="77"/>
      <c r="AA25" s="77"/>
      <c r="AF25" s="229"/>
      <c r="AG25" s="169" t="s">
        <v>530</v>
      </c>
      <c r="AH25" s="553"/>
      <c r="AI25" s="554"/>
      <c r="AJ25" s="555"/>
      <c r="AK25" s="180" t="s">
        <v>25</v>
      </c>
      <c r="AL25" s="556"/>
      <c r="AM25" s="557"/>
      <c r="AN25" s="557"/>
      <c r="AO25" s="557"/>
      <c r="AP25" s="558"/>
      <c r="AQ25" s="180" t="s">
        <v>25</v>
      </c>
      <c r="AR25" s="178"/>
      <c r="AS25" s="227"/>
      <c r="AT25" s="227" t="str">
        <f>LEFT(AH25)</f>
        <v/>
      </c>
      <c r="AU25" s="227" t="str">
        <f>MID(AH25,2,1)</f>
        <v/>
      </c>
      <c r="AV25" s="223"/>
      <c r="AW25" s="230"/>
      <c r="AX25" s="230"/>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row>
    <row r="26" spans="1:130" s="194" customFormat="1" ht="16" customHeight="1" thickBot="1" x14ac:dyDescent="0.25">
      <c r="C26" s="218"/>
      <c r="D26" s="561" t="s">
        <v>27</v>
      </c>
      <c r="E26" s="561"/>
      <c r="F26" s="561"/>
      <c r="G26" s="198"/>
      <c r="H26" s="82" t="str">
        <f>BB26</f>
        <v/>
      </c>
      <c r="I26" s="83" t="str">
        <f t="shared" ref="I26:AA26" si="1">BC26</f>
        <v/>
      </c>
      <c r="J26" s="83" t="str">
        <f t="shared" si="1"/>
        <v/>
      </c>
      <c r="K26" s="83" t="str">
        <f t="shared" si="1"/>
        <v/>
      </c>
      <c r="L26" s="83" t="str">
        <f t="shared" si="1"/>
        <v/>
      </c>
      <c r="M26" s="83" t="str">
        <f t="shared" si="1"/>
        <v/>
      </c>
      <c r="N26" s="83" t="str">
        <f t="shared" si="1"/>
        <v/>
      </c>
      <c r="O26" s="83" t="str">
        <f t="shared" si="1"/>
        <v/>
      </c>
      <c r="P26" s="83" t="str">
        <f t="shared" si="1"/>
        <v/>
      </c>
      <c r="Q26" s="83" t="str">
        <f t="shared" si="1"/>
        <v/>
      </c>
      <c r="R26" s="83" t="str">
        <f t="shared" si="1"/>
        <v/>
      </c>
      <c r="S26" s="83" t="str">
        <f t="shared" si="1"/>
        <v/>
      </c>
      <c r="T26" s="83" t="str">
        <f t="shared" si="1"/>
        <v/>
      </c>
      <c r="U26" s="83" t="str">
        <f t="shared" si="1"/>
        <v/>
      </c>
      <c r="V26" s="83" t="str">
        <f t="shared" si="1"/>
        <v/>
      </c>
      <c r="W26" s="83" t="str">
        <f t="shared" si="1"/>
        <v/>
      </c>
      <c r="X26" s="83" t="str">
        <f t="shared" si="1"/>
        <v/>
      </c>
      <c r="Y26" s="83" t="str">
        <f t="shared" si="1"/>
        <v/>
      </c>
      <c r="Z26" s="83" t="str">
        <f t="shared" si="1"/>
        <v/>
      </c>
      <c r="AA26" s="84" t="str">
        <f t="shared" si="1"/>
        <v/>
      </c>
      <c r="AF26" s="164"/>
      <c r="AG26" s="169" t="s">
        <v>488</v>
      </c>
      <c r="AH26" s="553"/>
      <c r="AI26" s="554"/>
      <c r="AJ26" s="554"/>
      <c r="AK26" s="554"/>
      <c r="AL26" s="554"/>
      <c r="AM26" s="554"/>
      <c r="AN26" s="554"/>
      <c r="AO26" s="554"/>
      <c r="AP26" s="554"/>
      <c r="AQ26" s="554"/>
      <c r="AR26" s="554"/>
      <c r="AS26" s="554"/>
      <c r="AT26" s="554"/>
      <c r="AU26" s="554"/>
      <c r="AV26" s="554"/>
      <c r="AW26" s="554"/>
      <c r="AX26" s="555"/>
      <c r="AY26" s="186" t="s">
        <v>193</v>
      </c>
      <c r="AZ26" s="235" t="str">
        <f>ASC(AH26)</f>
        <v/>
      </c>
      <c r="BA26" s="235" t="str">
        <f>SUBSTITUTE(SUBSTITUTE(SUBSTITUTE(SUBSTITUTE(SUBSTITUTE(SUBSTITUTE(SUBSTITUTE(SUBSTITUTE(SUBSTITUTE(SUBSTITUTE(SUBSTITUTE(SUBSTITUTE(SUBSTITUTE(SUBSTITUTE(SUBSTITUTE(SUBSTITUTE(SUBSTITUTE(SUBSTITUTE(SUBSTITUTE(SUBSTITUTE(SUBSTITUTE(SUBSTITUTE(SUBSTITUTE(SUBSTITUTE(SUBSTITUTE(AZ26,"が","か゛"),"ぎ","き゛"),"ぐ","く゛"),"げ","け゛"),"ご","こ゛"),"ざ","さ゛"),"じ","し゛"),"ず","す゛"),"ぜ","せ゛"),"ぞ","そ゛"),"だ","た゛"),"ぢ","ち゛"),"づ","つ゛"),"で","て゛"),"ど","と゛"),"ば","は゛"),"び","ひ゛"),"ぶ","ふ゛"),"べ","へ゛"),"ぼ","ほ゛"),"ぱ","は゜"),"ぴ","ひ゜"),"ぷ","ふ゜"),"ぺ","へ゜"),"ぽ","ほ゜")</f>
        <v/>
      </c>
      <c r="BB26" s="235" t="str">
        <f>DBCS(MID($BA26,COLUMNS($BB26:BB26),1))</f>
        <v/>
      </c>
      <c r="BC26" s="235" t="str">
        <f>DBCS(MID($BA26,COLUMNS($BB26:BC26),1))</f>
        <v/>
      </c>
      <c r="BD26" s="235" t="str">
        <f>DBCS(MID($BA26,COLUMNS($BB26:BD26),1))</f>
        <v/>
      </c>
      <c r="BE26" s="235" t="str">
        <f>DBCS(MID($BA26,COLUMNS($BB26:BE26),1))</f>
        <v/>
      </c>
      <c r="BF26" s="235" t="str">
        <f>DBCS(MID($BA26,COLUMNS($BB26:BF26),1))</f>
        <v/>
      </c>
      <c r="BG26" s="235" t="str">
        <f>DBCS(MID($BA26,COLUMNS($BB26:BG26),1))</f>
        <v/>
      </c>
      <c r="BH26" s="235" t="str">
        <f>DBCS(MID($BA26,COLUMNS($BB26:BH26),1))</f>
        <v/>
      </c>
      <c r="BI26" s="235" t="str">
        <f>DBCS(MID($BA26,COLUMNS($BB26:BI26),1))</f>
        <v/>
      </c>
      <c r="BJ26" s="235" t="str">
        <f>DBCS(MID($BA26,COLUMNS($BB26:BJ26),1))</f>
        <v/>
      </c>
      <c r="BK26" s="235" t="str">
        <f>DBCS(MID($BA26,COLUMNS($BB26:BK26),1))</f>
        <v/>
      </c>
      <c r="BL26" s="235" t="str">
        <f>DBCS(MID($BA26,COLUMNS($BB26:BL26),1))</f>
        <v/>
      </c>
      <c r="BM26" s="235" t="str">
        <f>DBCS(MID($BA26,COLUMNS($BB26:BM26),1))</f>
        <v/>
      </c>
      <c r="BN26" s="235" t="str">
        <f>DBCS(MID($BA26,COLUMNS($BB26:BN26),1))</f>
        <v/>
      </c>
      <c r="BO26" s="235" t="str">
        <f>DBCS(MID($BA26,COLUMNS($BB26:BO26),1))</f>
        <v/>
      </c>
      <c r="BP26" s="235" t="str">
        <f>DBCS(MID($BA26,COLUMNS($BB26:BP26),1))</f>
        <v/>
      </c>
      <c r="BQ26" s="235" t="str">
        <f>DBCS(MID($BA26,COLUMNS($BB26:BQ26),1))</f>
        <v/>
      </c>
      <c r="BR26" s="235" t="str">
        <f>DBCS(MID($BA26,COLUMNS($BB26:BR26),1))</f>
        <v/>
      </c>
      <c r="BS26" s="235" t="str">
        <f>DBCS(MID($BA26,COLUMNS($BB26:BS26),1))</f>
        <v/>
      </c>
      <c r="BT26" s="235" t="str">
        <f>DBCS(MID($BA26,COLUMNS($BB26:BT26),1))</f>
        <v/>
      </c>
      <c r="BU26" s="235" t="str">
        <f>DBCS(MID($BA26,COLUMNS($BB26:BU26),1))</f>
        <v/>
      </c>
      <c r="BV26" s="235" t="str">
        <f>DBCS(MID($BA26,COLUMNS($BB26:BV26),1))</f>
        <v/>
      </c>
      <c r="BW26" s="235" t="str">
        <f>DBCS(MID($BA26,COLUMNS($BB26:BW26),1))</f>
        <v/>
      </c>
      <c r="BX26" s="235" t="str">
        <f>DBCS(MID($BA26,COLUMNS($BB26:BX26),1))</f>
        <v/>
      </c>
      <c r="BY26" s="235" t="str">
        <f>DBCS(MID($BA26,COLUMNS($BB26:BY26),1))</f>
        <v/>
      </c>
      <c r="BZ26" s="235" t="str">
        <f>DBCS(MID($BA26,COLUMNS($BB26:BZ26),1))</f>
        <v/>
      </c>
      <c r="CA26" s="235" t="str">
        <f>DBCS(MID($BA26,COLUMNS($BB26:CA26),1))</f>
        <v/>
      </c>
      <c r="CB26" s="235" t="str">
        <f>DBCS(MID($BA26,COLUMNS($BB26:CB26),1))</f>
        <v/>
      </c>
      <c r="CC26" s="235" t="str">
        <f>DBCS(MID($BA26,COLUMNS($BB26:CC26),1))</f>
        <v/>
      </c>
      <c r="CD26" s="235" t="str">
        <f>DBCS(MID($BA26,COLUMNS($BB26:CD26),1))</f>
        <v/>
      </c>
      <c r="CE26" s="235" t="str">
        <f>DBCS(MID($BA26,COLUMNS($BB26:CE26),1))</f>
        <v/>
      </c>
      <c r="CF26" s="235" t="str">
        <f>DBCS(MID($BA26,COLUMNS($BB26:CF26),1))</f>
        <v/>
      </c>
      <c r="CG26" s="235" t="str">
        <f>DBCS(MID($BA26,COLUMNS($BB26:CG26),1))</f>
        <v/>
      </c>
      <c r="CH26" s="235" t="str">
        <f>DBCS(MID($BA26,COLUMNS($BB26:CH26),1))</f>
        <v/>
      </c>
      <c r="CI26" s="235" t="str">
        <f>DBCS(MID($BA26,COLUMNS($BB26:CI26),1))</f>
        <v/>
      </c>
      <c r="CJ26" s="235" t="str">
        <f>DBCS(MID($BA26,COLUMNS($BB26:CJ26),1))</f>
        <v/>
      </c>
      <c r="CK26" s="235" t="str">
        <f>DBCS(MID($BA26,COLUMNS($BB26:CK26),1))</f>
        <v/>
      </c>
      <c r="CL26" s="235" t="str">
        <f>DBCS(MID($BA26,COLUMNS($BB26:CL26),1))</f>
        <v/>
      </c>
      <c r="CM26" s="235" t="str">
        <f>DBCS(MID($BA26,COLUMNS($BB26:CM26),1))</f>
        <v/>
      </c>
      <c r="CN26" s="235" t="str">
        <f>DBCS(MID($BA26,COLUMNS($BB26:CN26),1))</f>
        <v/>
      </c>
      <c r="CO26" s="235" t="str">
        <f>DBCS(MID($BA26,COLUMNS($BB26:CO26),1))</f>
        <v/>
      </c>
      <c r="CP26" s="190"/>
      <c r="CQ26" s="190"/>
      <c r="CR26" s="190"/>
      <c r="CS26" s="190"/>
      <c r="CT26" s="190"/>
      <c r="CU26" s="190"/>
      <c r="CV26" s="190"/>
      <c r="CW26" s="190"/>
      <c r="CX26" s="190"/>
      <c r="CY26" s="190"/>
      <c r="CZ26" s="190"/>
      <c r="DA26" s="190"/>
      <c r="DB26" s="190"/>
      <c r="DC26" s="190"/>
      <c r="DD26" s="190"/>
      <c r="DE26" s="190"/>
      <c r="DF26" s="190"/>
      <c r="DG26" s="190"/>
      <c r="DH26" s="190"/>
      <c r="DI26" s="190"/>
      <c r="DJ26" s="190"/>
      <c r="DK26" s="190"/>
      <c r="DL26" s="190"/>
      <c r="DM26" s="190"/>
      <c r="DN26" s="190"/>
      <c r="DO26" s="190"/>
      <c r="DP26" s="190"/>
      <c r="DQ26" s="190"/>
      <c r="DR26" s="190"/>
      <c r="DS26" s="190"/>
      <c r="DT26" s="190"/>
      <c r="DU26" s="190"/>
      <c r="DV26" s="190"/>
      <c r="DW26" s="190"/>
      <c r="DX26" s="190"/>
      <c r="DY26" s="190"/>
      <c r="DZ26" s="190"/>
    </row>
    <row r="27" spans="1:130" s="194" customFormat="1" ht="16" customHeight="1" thickBot="1" x14ac:dyDescent="0.25">
      <c r="C27" s="218"/>
      <c r="D27" s="561" t="s">
        <v>3</v>
      </c>
      <c r="E27" s="561"/>
      <c r="F27" s="561"/>
      <c r="G27" s="198"/>
      <c r="H27" s="60" t="str">
        <f>LEFT(AH27)</f>
        <v/>
      </c>
      <c r="I27" s="61" t="str">
        <f>MID($AH27,2,1)</f>
        <v/>
      </c>
      <c r="J27" s="61" t="str">
        <f>MID($AH27,3,1)</f>
        <v/>
      </c>
      <c r="K27" s="61" t="str">
        <f>MID($AH27,4,1)</f>
        <v/>
      </c>
      <c r="L27" s="61" t="str">
        <f>MID($AH27,5,1)</f>
        <v/>
      </c>
      <c r="M27" s="61" t="str">
        <f>MID($AH27,6,1)</f>
        <v/>
      </c>
      <c r="N27" s="61" t="str">
        <f>MID($AH27,7,1)</f>
        <v/>
      </c>
      <c r="O27" s="61" t="str">
        <f>MID($AH27,8,1)</f>
        <v/>
      </c>
      <c r="P27" s="61" t="str">
        <f>MID($AH27,9,1)</f>
        <v/>
      </c>
      <c r="Q27" s="61" t="str">
        <f>MID($AH27,10,1)</f>
        <v/>
      </c>
      <c r="R27" s="61" t="str">
        <f>MID($AH27,11,1)</f>
        <v/>
      </c>
      <c r="S27" s="61" t="str">
        <f>MID($AH27,12,1)</f>
        <v/>
      </c>
      <c r="T27" s="61" t="str">
        <f>MID($AH27,13,1)</f>
        <v/>
      </c>
      <c r="U27" s="61" t="str">
        <f>MID($AH27,14,1)</f>
        <v/>
      </c>
      <c r="V27" s="61" t="str">
        <f>MID($AH27,15,1)</f>
        <v/>
      </c>
      <c r="W27" s="61" t="str">
        <f>MID($AH27,16,1)</f>
        <v/>
      </c>
      <c r="X27" s="61" t="str">
        <f>MID($AH27,17,1)</f>
        <v/>
      </c>
      <c r="Y27" s="61" t="str">
        <f>MID($AH27,18,1)</f>
        <v/>
      </c>
      <c r="Z27" s="61" t="str">
        <f>MID($AH27,19,1)</f>
        <v/>
      </c>
      <c r="AA27" s="62" t="str">
        <f>MID($AH27,20,1)</f>
        <v/>
      </c>
      <c r="AC27" s="562" t="s">
        <v>9</v>
      </c>
      <c r="AD27" s="562"/>
      <c r="AE27" s="562"/>
      <c r="AF27" s="164"/>
      <c r="AG27" s="169" t="s">
        <v>3</v>
      </c>
      <c r="AH27" s="553"/>
      <c r="AI27" s="554"/>
      <c r="AJ27" s="554"/>
      <c r="AK27" s="554"/>
      <c r="AL27" s="554"/>
      <c r="AM27" s="554"/>
      <c r="AN27" s="554"/>
      <c r="AO27" s="554"/>
      <c r="AP27" s="554"/>
      <c r="AQ27" s="554"/>
      <c r="AR27" s="554"/>
      <c r="AS27" s="554"/>
      <c r="AT27" s="554"/>
      <c r="AU27" s="554"/>
      <c r="AV27" s="554"/>
      <c r="AW27" s="554"/>
      <c r="AX27" s="555"/>
      <c r="AY27" s="186" t="s">
        <v>193</v>
      </c>
      <c r="AZ27" s="190"/>
      <c r="BA27" s="190"/>
      <c r="BB27" s="190"/>
      <c r="BC27" s="190"/>
      <c r="BD27" s="190"/>
      <c r="BE27" s="190"/>
      <c r="BF27" s="190"/>
      <c r="BG27" s="190"/>
      <c r="BH27" s="190"/>
      <c r="BI27" s="190"/>
      <c r="BJ27" s="190"/>
      <c r="BK27" s="190"/>
      <c r="BL27" s="190"/>
      <c r="BM27" s="190"/>
      <c r="BN27" s="190"/>
      <c r="BO27" s="190"/>
      <c r="BP27" s="190"/>
      <c r="BQ27" s="190"/>
      <c r="BR27" s="190"/>
      <c r="BS27" s="190"/>
      <c r="BT27" s="190"/>
      <c r="BU27" s="190"/>
      <c r="BV27" s="190"/>
      <c r="BW27" s="190"/>
      <c r="BX27" s="190"/>
      <c r="BY27" s="190"/>
      <c r="BZ27" s="190"/>
      <c r="CA27" s="190"/>
      <c r="CB27" s="190"/>
      <c r="CC27" s="190"/>
      <c r="CD27" s="190"/>
      <c r="CE27" s="190"/>
      <c r="CF27" s="190"/>
      <c r="CG27" s="190"/>
      <c r="CH27" s="190"/>
      <c r="CI27" s="190"/>
      <c r="CJ27" s="190"/>
      <c r="CK27" s="190"/>
      <c r="CL27" s="190"/>
      <c r="CM27" s="190"/>
      <c r="CN27" s="190"/>
      <c r="CO27" s="190"/>
      <c r="CP27" s="190"/>
      <c r="CQ27" s="190"/>
      <c r="CR27" s="190"/>
      <c r="CS27" s="190"/>
      <c r="CT27" s="190"/>
      <c r="CU27" s="190"/>
      <c r="CV27" s="190"/>
      <c r="CW27" s="190"/>
      <c r="CX27" s="190"/>
      <c r="CY27" s="190"/>
      <c r="CZ27" s="190"/>
      <c r="DA27" s="190"/>
      <c r="DB27" s="190"/>
      <c r="DC27" s="190"/>
      <c r="DD27" s="190"/>
      <c r="DE27" s="190"/>
      <c r="DF27" s="190"/>
      <c r="DG27" s="190"/>
      <c r="DH27" s="190"/>
      <c r="DI27" s="190"/>
      <c r="DJ27" s="190"/>
      <c r="DK27" s="190"/>
      <c r="DL27" s="190"/>
      <c r="DM27" s="190"/>
      <c r="DN27" s="190"/>
      <c r="DO27" s="190"/>
      <c r="DP27" s="190"/>
      <c r="DQ27" s="190"/>
      <c r="DR27" s="190"/>
      <c r="DS27" s="190"/>
      <c r="DT27" s="190"/>
      <c r="DU27" s="190"/>
      <c r="DV27" s="190"/>
      <c r="DW27" s="190"/>
      <c r="DX27" s="190"/>
      <c r="DY27" s="190"/>
      <c r="DZ27" s="190"/>
    </row>
    <row r="28" spans="1:130" s="194" customFormat="1" ht="16" customHeight="1" thickBot="1" x14ac:dyDescent="0.25">
      <c r="C28" s="218"/>
      <c r="D28" s="561" t="s">
        <v>8</v>
      </c>
      <c r="E28" s="561"/>
      <c r="F28" s="561"/>
      <c r="G28" s="198"/>
      <c r="H28" s="67" t="str">
        <f>AG29</f>
        <v/>
      </c>
      <c r="I28" s="78" t="s">
        <v>25</v>
      </c>
      <c r="J28" s="563" t="str">
        <f>IF(AK28="","",AK28)</f>
        <v/>
      </c>
      <c r="K28" s="564"/>
      <c r="L28" s="78" t="s">
        <v>445</v>
      </c>
      <c r="M28" s="563" t="str">
        <f>IF(AM28="","",AM28)</f>
        <v/>
      </c>
      <c r="N28" s="564"/>
      <c r="O28" s="78" t="s">
        <v>11</v>
      </c>
      <c r="P28" s="563" t="str">
        <f>IF(AO28="","",AO28)</f>
        <v/>
      </c>
      <c r="Q28" s="564"/>
      <c r="R28" s="77" t="s">
        <v>12</v>
      </c>
      <c r="S28" s="77"/>
      <c r="T28" s="77"/>
      <c r="U28" s="77"/>
      <c r="V28" s="77"/>
      <c r="W28" s="77"/>
      <c r="X28" s="77"/>
      <c r="Y28" s="77"/>
      <c r="Z28" s="77"/>
      <c r="AA28" s="77"/>
      <c r="AD28" s="225" t="s">
        <v>446</v>
      </c>
      <c r="AF28" s="164"/>
      <c r="AG28" s="169" t="s">
        <v>8</v>
      </c>
      <c r="AH28" s="551"/>
      <c r="AI28" s="552"/>
      <c r="AJ28" s="180" t="s">
        <v>490</v>
      </c>
      <c r="AK28" s="177"/>
      <c r="AL28" s="174" t="s">
        <v>33</v>
      </c>
      <c r="AM28" s="177"/>
      <c r="AN28" s="174" t="s">
        <v>11</v>
      </c>
      <c r="AO28" s="177"/>
      <c r="AP28" s="164" t="s">
        <v>12</v>
      </c>
      <c r="AQ28" s="164"/>
      <c r="AR28" s="164"/>
      <c r="AS28" s="164"/>
      <c r="AT28" s="164"/>
      <c r="AU28" s="164"/>
      <c r="AV28" s="164"/>
      <c r="AW28" s="164"/>
      <c r="AX28" s="164"/>
      <c r="AY28" s="46"/>
      <c r="AZ28" s="190"/>
      <c r="BA28" s="190"/>
      <c r="BB28" s="190"/>
      <c r="BC28" s="190"/>
      <c r="BD28" s="190"/>
      <c r="BE28" s="190"/>
      <c r="BF28" s="190"/>
      <c r="BG28" s="190"/>
      <c r="BH28" s="190"/>
      <c r="BI28" s="190"/>
      <c r="BJ28" s="190"/>
      <c r="BK28" s="190"/>
      <c r="BL28" s="190"/>
      <c r="BM28" s="190"/>
      <c r="BN28" s="190"/>
      <c r="BO28" s="190"/>
      <c r="BP28" s="190"/>
      <c r="BQ28" s="190"/>
      <c r="BR28" s="190"/>
      <c r="BS28" s="190"/>
      <c r="BT28" s="190"/>
      <c r="BU28" s="190"/>
      <c r="BV28" s="190"/>
      <c r="BW28" s="190"/>
      <c r="BX28" s="190"/>
      <c r="BY28" s="190"/>
      <c r="BZ28" s="190"/>
      <c r="CA28" s="190"/>
      <c r="CB28" s="190"/>
      <c r="CC28" s="190"/>
      <c r="CD28" s="190"/>
      <c r="CE28" s="190"/>
      <c r="CF28" s="190"/>
      <c r="CG28" s="190"/>
      <c r="CH28" s="190"/>
      <c r="CI28" s="190"/>
      <c r="CJ28" s="190"/>
      <c r="CK28" s="190"/>
      <c r="CL28" s="190"/>
      <c r="CM28" s="190"/>
      <c r="CN28" s="190"/>
      <c r="CO28" s="190"/>
      <c r="CP28" s="190"/>
      <c r="CQ28" s="190"/>
      <c r="CR28" s="190"/>
      <c r="CS28" s="190"/>
      <c r="CT28" s="190"/>
      <c r="CU28" s="190"/>
      <c r="CV28" s="190"/>
      <c r="CW28" s="190"/>
      <c r="CX28" s="190"/>
      <c r="CY28" s="190"/>
      <c r="CZ28" s="190"/>
      <c r="DA28" s="190"/>
      <c r="DB28" s="190"/>
      <c r="DC28" s="190"/>
      <c r="DD28" s="190"/>
      <c r="DE28" s="190"/>
      <c r="DF28" s="190"/>
      <c r="DG28" s="190"/>
      <c r="DH28" s="190"/>
      <c r="DI28" s="190"/>
      <c r="DJ28" s="190"/>
      <c r="DK28" s="190"/>
      <c r="DL28" s="190"/>
      <c r="DM28" s="190"/>
      <c r="DN28" s="190"/>
      <c r="DO28" s="190"/>
      <c r="DP28" s="190"/>
      <c r="DQ28" s="190"/>
      <c r="DR28" s="190"/>
      <c r="DS28" s="190"/>
      <c r="DT28" s="190"/>
      <c r="DU28" s="190"/>
      <c r="DV28" s="190"/>
      <c r="DW28" s="190"/>
      <c r="DX28" s="190"/>
      <c r="DY28" s="190"/>
      <c r="DZ28" s="190"/>
    </row>
    <row r="29" spans="1:130" s="194" customFormat="1" ht="16" customHeight="1" x14ac:dyDescent="0.2">
      <c r="AF29" s="164"/>
      <c r="AG29" s="187" t="str">
        <f>LEFT(AH28)</f>
        <v/>
      </c>
      <c r="AH29" s="208" t="s">
        <v>190</v>
      </c>
      <c r="AI29" s="46"/>
      <c r="AJ29" s="46"/>
      <c r="AK29" s="46"/>
      <c r="AL29" s="188" t="s">
        <v>295</v>
      </c>
      <c r="AM29" s="46"/>
      <c r="AN29" s="46"/>
      <c r="AO29" s="46"/>
      <c r="AP29" s="46"/>
      <c r="AQ29" s="46"/>
      <c r="AR29" s="46"/>
      <c r="AS29" s="46"/>
      <c r="AT29" s="46"/>
      <c r="AU29" s="46"/>
      <c r="AV29" s="46"/>
      <c r="AW29" s="46"/>
      <c r="AX29" s="46"/>
      <c r="AY29" s="46"/>
      <c r="AZ29" s="190"/>
      <c r="BA29" s="190"/>
      <c r="BB29" s="190"/>
      <c r="BC29" s="190"/>
      <c r="BD29" s="190"/>
      <c r="BE29" s="190"/>
      <c r="BF29" s="190"/>
      <c r="BG29" s="190"/>
      <c r="BH29" s="190"/>
      <c r="BI29" s="190"/>
      <c r="BJ29" s="190"/>
      <c r="BK29" s="190"/>
      <c r="BL29" s="190"/>
      <c r="BM29" s="190"/>
      <c r="BN29" s="190"/>
      <c r="BO29" s="190"/>
      <c r="BP29" s="190"/>
      <c r="BQ29" s="190"/>
      <c r="BR29" s="190"/>
      <c r="BS29" s="190"/>
      <c r="BT29" s="190"/>
      <c r="BU29" s="190"/>
      <c r="BV29" s="190"/>
      <c r="BW29" s="190"/>
      <c r="BX29" s="190"/>
      <c r="BY29" s="190"/>
      <c r="BZ29" s="190"/>
      <c r="CA29" s="190"/>
      <c r="CB29" s="190"/>
      <c r="CC29" s="190"/>
      <c r="CD29" s="190"/>
      <c r="CE29" s="190"/>
      <c r="CF29" s="190"/>
      <c r="CG29" s="190"/>
      <c r="CH29" s="190"/>
      <c r="CI29" s="190"/>
      <c r="CJ29" s="190"/>
      <c r="CK29" s="190"/>
      <c r="CL29" s="190"/>
      <c r="CM29" s="190"/>
      <c r="CN29" s="190"/>
      <c r="CO29" s="190"/>
      <c r="CP29" s="190"/>
      <c r="CQ29" s="190"/>
      <c r="CR29" s="190"/>
      <c r="CS29" s="190"/>
      <c r="CT29" s="190"/>
      <c r="CU29" s="190"/>
      <c r="CV29" s="190"/>
      <c r="CW29" s="190"/>
      <c r="CX29" s="190"/>
      <c r="CY29" s="190"/>
      <c r="CZ29" s="190"/>
      <c r="DA29" s="190"/>
      <c r="DB29" s="190"/>
      <c r="DC29" s="190"/>
      <c r="DD29" s="190"/>
      <c r="DE29" s="190"/>
      <c r="DF29" s="190"/>
      <c r="DG29" s="190"/>
      <c r="DH29" s="190"/>
      <c r="DI29" s="190"/>
      <c r="DJ29" s="190"/>
      <c r="DK29" s="190"/>
      <c r="DL29" s="190"/>
      <c r="DM29" s="190"/>
      <c r="DN29" s="190"/>
      <c r="DO29" s="190"/>
      <c r="DP29" s="190"/>
      <c r="DQ29" s="190"/>
      <c r="DR29" s="190"/>
      <c r="DS29" s="190"/>
      <c r="DT29" s="190"/>
      <c r="DU29" s="190"/>
      <c r="DV29" s="190"/>
      <c r="DW29" s="190"/>
      <c r="DX29" s="190"/>
      <c r="DY29" s="190"/>
      <c r="DZ29" s="190"/>
    </row>
    <row r="30" spans="1:130" s="194" customFormat="1" ht="16" customHeight="1" x14ac:dyDescent="0.2">
      <c r="AF30" s="197"/>
      <c r="AG30" s="197"/>
      <c r="AZ30" s="190"/>
      <c r="BA30" s="190"/>
      <c r="BB30" s="190"/>
      <c r="BC30" s="190"/>
      <c r="BD30" s="190"/>
      <c r="BE30" s="190"/>
      <c r="BF30" s="190"/>
      <c r="BG30" s="190"/>
      <c r="BH30" s="190"/>
      <c r="BI30" s="190"/>
      <c r="BJ30" s="190"/>
      <c r="BK30" s="190"/>
      <c r="BL30" s="190"/>
      <c r="BM30" s="190"/>
      <c r="BN30" s="190"/>
      <c r="BO30" s="190"/>
      <c r="BP30" s="190"/>
      <c r="BQ30" s="190"/>
      <c r="BR30" s="190"/>
      <c r="BS30" s="190"/>
      <c r="BT30" s="190"/>
      <c r="BU30" s="190"/>
      <c r="BV30" s="190"/>
      <c r="BW30" s="190"/>
      <c r="BX30" s="190"/>
      <c r="BY30" s="190"/>
      <c r="BZ30" s="190"/>
      <c r="CA30" s="190"/>
      <c r="CB30" s="190"/>
      <c r="CC30" s="190"/>
      <c r="CD30" s="190"/>
      <c r="CE30" s="190"/>
      <c r="CF30" s="190"/>
      <c r="CG30" s="190"/>
      <c r="CH30" s="190"/>
      <c r="CI30" s="190"/>
      <c r="CJ30" s="190"/>
      <c r="CK30" s="190"/>
      <c r="CL30" s="190"/>
      <c r="CM30" s="190"/>
      <c r="CN30" s="190"/>
      <c r="CO30" s="190"/>
      <c r="CP30" s="190"/>
      <c r="CQ30" s="190"/>
      <c r="CR30" s="190"/>
      <c r="CS30" s="190"/>
      <c r="CT30" s="190"/>
      <c r="CU30" s="190"/>
      <c r="CV30" s="190"/>
      <c r="CW30" s="190"/>
      <c r="CX30" s="190"/>
      <c r="CY30" s="190"/>
      <c r="CZ30" s="190"/>
      <c r="DA30" s="190"/>
      <c r="DB30" s="190"/>
      <c r="DC30" s="190"/>
      <c r="DD30" s="190"/>
      <c r="DE30" s="190"/>
      <c r="DF30" s="190"/>
      <c r="DG30" s="190"/>
      <c r="DH30" s="190"/>
      <c r="DI30" s="190"/>
      <c r="DJ30" s="190"/>
      <c r="DK30" s="190"/>
      <c r="DL30" s="190"/>
      <c r="DM30" s="190"/>
      <c r="DN30" s="190"/>
      <c r="DO30" s="190"/>
      <c r="DP30" s="190"/>
      <c r="DQ30" s="190"/>
      <c r="DR30" s="190"/>
      <c r="DS30" s="190"/>
      <c r="DT30" s="190"/>
      <c r="DU30" s="190"/>
      <c r="DV30" s="190"/>
      <c r="DW30" s="190"/>
      <c r="DX30" s="190"/>
      <c r="DY30" s="190"/>
      <c r="DZ30" s="190"/>
    </row>
    <row r="31" spans="1:130" s="194" customFormat="1" ht="16" customHeight="1" x14ac:dyDescent="0.2">
      <c r="AF31" s="197"/>
      <c r="AG31" s="197"/>
      <c r="AZ31" s="190"/>
      <c r="BA31" s="190"/>
      <c r="BB31" s="190"/>
      <c r="BC31" s="190"/>
      <c r="BD31" s="190"/>
      <c r="BE31" s="190"/>
      <c r="BF31" s="190"/>
      <c r="BG31" s="190"/>
      <c r="BH31" s="190"/>
      <c r="BI31" s="190"/>
      <c r="BJ31" s="190"/>
      <c r="BK31" s="190"/>
      <c r="BL31" s="190"/>
      <c r="BM31" s="190"/>
      <c r="BN31" s="190"/>
      <c r="BO31" s="190"/>
      <c r="BP31" s="190"/>
      <c r="BQ31" s="190"/>
      <c r="BR31" s="190"/>
      <c r="BS31" s="190"/>
      <c r="BT31" s="190"/>
      <c r="BU31" s="190"/>
      <c r="BV31" s="190"/>
      <c r="BW31" s="190"/>
      <c r="BX31" s="190"/>
      <c r="BY31" s="190"/>
      <c r="BZ31" s="190"/>
      <c r="CA31" s="190"/>
      <c r="CB31" s="190"/>
      <c r="CC31" s="190"/>
      <c r="CD31" s="190"/>
      <c r="CE31" s="190"/>
      <c r="CF31" s="190"/>
      <c r="CG31" s="190"/>
      <c r="CH31" s="190"/>
      <c r="CI31" s="190"/>
      <c r="CJ31" s="190"/>
      <c r="CK31" s="190"/>
      <c r="CL31" s="190"/>
      <c r="CM31" s="190"/>
      <c r="CN31" s="190"/>
      <c r="CO31" s="190"/>
      <c r="CP31" s="190"/>
      <c r="CQ31" s="190"/>
      <c r="CR31" s="190"/>
      <c r="CS31" s="190"/>
      <c r="CT31" s="190"/>
      <c r="CU31" s="190"/>
      <c r="CV31" s="190"/>
      <c r="CW31" s="190"/>
      <c r="CX31" s="190"/>
      <c r="CY31" s="190"/>
      <c r="CZ31" s="190"/>
      <c r="DA31" s="190"/>
      <c r="DB31" s="190"/>
      <c r="DC31" s="190"/>
      <c r="DD31" s="190"/>
      <c r="DE31" s="190"/>
      <c r="DF31" s="190"/>
      <c r="DG31" s="190"/>
      <c r="DH31" s="190"/>
      <c r="DI31" s="190"/>
      <c r="DJ31" s="190"/>
      <c r="DK31" s="190"/>
      <c r="DL31" s="190"/>
      <c r="DM31" s="190"/>
      <c r="DN31" s="190"/>
      <c r="DO31" s="190"/>
      <c r="DP31" s="190"/>
      <c r="DQ31" s="190"/>
      <c r="DR31" s="190"/>
      <c r="DS31" s="190"/>
      <c r="DT31" s="190"/>
      <c r="DU31" s="190"/>
      <c r="DV31" s="190"/>
      <c r="DW31" s="190"/>
      <c r="DX31" s="190"/>
      <c r="DY31" s="190"/>
      <c r="DZ31" s="190"/>
    </row>
    <row r="32" spans="1:130" s="194" customFormat="1" ht="16" customHeight="1" thickBot="1" x14ac:dyDescent="0.25">
      <c r="C32" s="194" t="s">
        <v>463</v>
      </c>
      <c r="D32" s="194" t="s">
        <v>531</v>
      </c>
      <c r="AF32" s="228" t="s">
        <v>532</v>
      </c>
      <c r="AG32" s="229"/>
      <c r="AH32" s="229"/>
      <c r="AI32" s="229"/>
      <c r="AJ32" s="229"/>
      <c r="AK32" s="187"/>
      <c r="AL32" s="187"/>
      <c r="AM32" s="188" t="s">
        <v>439</v>
      </c>
      <c r="AN32" s="187"/>
      <c r="AO32" s="187"/>
      <c r="AP32" s="164"/>
      <c r="AQ32" s="164"/>
      <c r="AR32" s="188"/>
      <c r="AS32" s="164"/>
      <c r="AT32" s="164"/>
      <c r="AU32" s="164"/>
      <c r="AV32" s="164"/>
      <c r="AW32" s="164"/>
      <c r="AX32" s="164"/>
      <c r="AY32" s="46"/>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90"/>
      <c r="CL32" s="190"/>
      <c r="CM32" s="190"/>
      <c r="CN32" s="190"/>
      <c r="CO32" s="190"/>
      <c r="CP32" s="190"/>
      <c r="CQ32" s="190"/>
      <c r="CR32" s="190"/>
      <c r="CS32" s="190"/>
      <c r="CT32" s="190"/>
      <c r="CU32" s="190"/>
      <c r="CV32" s="190"/>
      <c r="CW32" s="190"/>
      <c r="CX32" s="190"/>
      <c r="CY32" s="190"/>
      <c r="CZ32" s="190"/>
      <c r="DA32" s="190"/>
      <c r="DB32" s="190"/>
      <c r="DC32" s="190"/>
      <c r="DD32" s="190"/>
      <c r="DE32" s="190"/>
      <c r="DF32" s="190"/>
      <c r="DG32" s="190"/>
      <c r="DH32" s="190"/>
      <c r="DI32" s="190"/>
      <c r="DJ32" s="190"/>
      <c r="DK32" s="190"/>
      <c r="DL32" s="190"/>
      <c r="DM32" s="190"/>
      <c r="DN32" s="190"/>
      <c r="DO32" s="190"/>
      <c r="DP32" s="190"/>
      <c r="DQ32" s="190"/>
      <c r="DR32" s="190"/>
      <c r="DS32" s="190"/>
      <c r="DT32" s="190"/>
      <c r="DU32" s="190"/>
      <c r="DV32" s="190"/>
      <c r="DW32" s="190"/>
      <c r="DX32" s="190"/>
      <c r="DY32" s="190"/>
      <c r="DZ32" s="190"/>
    </row>
    <row r="33" spans="1:130" s="194" customFormat="1" ht="16" customHeight="1" thickBot="1" x14ac:dyDescent="0.25">
      <c r="A33" s="68" t="s">
        <v>533</v>
      </c>
      <c r="C33" s="218"/>
      <c r="D33" s="561" t="s">
        <v>10</v>
      </c>
      <c r="E33" s="561"/>
      <c r="F33" s="561"/>
      <c r="G33" s="198"/>
      <c r="H33" s="60" t="str">
        <f>AT33</f>
        <v/>
      </c>
      <c r="I33" s="62" t="str">
        <f>AU33</f>
        <v/>
      </c>
      <c r="J33" s="78" t="s">
        <v>25</v>
      </c>
      <c r="K33" s="60" t="str">
        <f>IF(LEFT($AL33,1)="","",LEFT($AL33,1))</f>
        <v/>
      </c>
      <c r="L33" s="61" t="str">
        <f>IF(MID($AL33,2,1)="","",MID($AL33,2,1))</f>
        <v/>
      </c>
      <c r="M33" s="61" t="str">
        <f>IF(MID($AL33,3,1)="","",MID($AL33,3,1))</f>
        <v/>
      </c>
      <c r="N33" s="61" t="str">
        <f>IF(MID($AL33,4,1)="","",MID($AL33,4,1))</f>
        <v/>
      </c>
      <c r="O33" s="61" t="str">
        <f>IF(MID($AL33,5,1)="","",MID($AL33,5,1))</f>
        <v/>
      </c>
      <c r="P33" s="62" t="str">
        <f>IF(RIGHT(AL33)="","",RIGHT(AL33))</f>
        <v/>
      </c>
      <c r="Q33" s="78" t="s">
        <v>25</v>
      </c>
      <c r="R33" s="79" t="str">
        <f>IF(AR33="","",AR33)</f>
        <v/>
      </c>
      <c r="S33" s="77"/>
      <c r="T33" s="77"/>
      <c r="U33" s="77"/>
      <c r="V33" s="77"/>
      <c r="W33" s="77"/>
      <c r="X33" s="77"/>
      <c r="Y33" s="77"/>
      <c r="Z33" s="77"/>
      <c r="AA33" s="77"/>
      <c r="AF33" s="229"/>
      <c r="AG33" s="169" t="s">
        <v>442</v>
      </c>
      <c r="AH33" s="553"/>
      <c r="AI33" s="554"/>
      <c r="AJ33" s="555"/>
      <c r="AK33" s="180" t="s">
        <v>25</v>
      </c>
      <c r="AL33" s="556"/>
      <c r="AM33" s="557"/>
      <c r="AN33" s="557"/>
      <c r="AO33" s="557"/>
      <c r="AP33" s="558"/>
      <c r="AQ33" s="180" t="s">
        <v>25</v>
      </c>
      <c r="AR33" s="178"/>
      <c r="AS33" s="227"/>
      <c r="AT33" s="227" t="str">
        <f>LEFT(AH33)</f>
        <v/>
      </c>
      <c r="AU33" s="227" t="str">
        <f>MID(AH33,2,1)</f>
        <v/>
      </c>
      <c r="AV33" s="223"/>
      <c r="AW33" s="230"/>
      <c r="AX33" s="230"/>
      <c r="AY33" s="46"/>
      <c r="AZ33" s="190"/>
      <c r="BA33" s="190"/>
      <c r="BB33" s="190"/>
      <c r="BC33" s="190"/>
      <c r="BD33" s="190"/>
      <c r="BE33" s="190"/>
      <c r="BF33" s="190"/>
      <c r="BG33" s="190"/>
      <c r="BH33" s="190"/>
      <c r="BI33" s="190"/>
      <c r="BJ33" s="190"/>
      <c r="BK33" s="190"/>
      <c r="BL33" s="190"/>
      <c r="BM33" s="190"/>
      <c r="BN33" s="190"/>
      <c r="BO33" s="190"/>
      <c r="BP33" s="190"/>
      <c r="BQ33" s="190"/>
      <c r="BR33" s="190"/>
      <c r="BS33" s="190"/>
      <c r="BT33" s="190"/>
      <c r="BU33" s="190"/>
      <c r="BV33" s="190"/>
      <c r="BW33" s="190"/>
      <c r="BX33" s="190"/>
      <c r="BY33" s="190"/>
      <c r="BZ33" s="190"/>
      <c r="CA33" s="190"/>
      <c r="CB33" s="190"/>
      <c r="CC33" s="190"/>
      <c r="CD33" s="190"/>
      <c r="CE33" s="190"/>
      <c r="CF33" s="190"/>
      <c r="CG33" s="190"/>
      <c r="CH33" s="190"/>
      <c r="CI33" s="190"/>
      <c r="CJ33" s="190"/>
      <c r="CK33" s="190"/>
      <c r="CL33" s="190"/>
      <c r="CM33" s="190"/>
      <c r="CN33" s="190"/>
      <c r="CO33" s="190"/>
      <c r="CP33" s="190"/>
      <c r="CQ33" s="190"/>
      <c r="CR33" s="190"/>
      <c r="CS33" s="190"/>
      <c r="CT33" s="190"/>
      <c r="CU33" s="190"/>
      <c r="CV33" s="190"/>
      <c r="CW33" s="190"/>
      <c r="CX33" s="190"/>
      <c r="CY33" s="190"/>
      <c r="CZ33" s="190"/>
      <c r="DA33" s="190"/>
      <c r="DB33" s="190"/>
      <c r="DC33" s="190"/>
      <c r="DD33" s="190"/>
      <c r="DE33" s="190"/>
      <c r="DF33" s="190"/>
      <c r="DG33" s="190"/>
      <c r="DH33" s="190"/>
      <c r="DI33" s="190"/>
      <c r="DJ33" s="190"/>
      <c r="DK33" s="190"/>
      <c r="DL33" s="190"/>
      <c r="DM33" s="190"/>
      <c r="DN33" s="190"/>
      <c r="DO33" s="190"/>
      <c r="DP33" s="190"/>
      <c r="DQ33" s="190"/>
      <c r="DR33" s="190"/>
      <c r="DS33" s="190"/>
      <c r="DT33" s="190"/>
      <c r="DU33" s="190"/>
      <c r="DV33" s="190"/>
      <c r="DW33" s="190"/>
      <c r="DX33" s="190"/>
      <c r="DY33" s="190"/>
      <c r="DZ33" s="190"/>
    </row>
    <row r="34" spans="1:130" s="194" customFormat="1" ht="16" customHeight="1" thickBot="1" x14ac:dyDescent="0.25">
      <c r="C34" s="218"/>
      <c r="D34" s="561" t="s">
        <v>27</v>
      </c>
      <c r="E34" s="561"/>
      <c r="F34" s="561"/>
      <c r="G34" s="198"/>
      <c r="H34" s="565" t="str">
        <f>IF(AH34="","",AH34)</f>
        <v/>
      </c>
      <c r="I34" s="566"/>
      <c r="J34" s="566"/>
      <c r="K34" s="566"/>
      <c r="L34" s="566"/>
      <c r="M34" s="566"/>
      <c r="N34" s="566"/>
      <c r="O34" s="566"/>
      <c r="P34" s="566"/>
      <c r="Q34" s="566"/>
      <c r="R34" s="566"/>
      <c r="S34" s="566"/>
      <c r="T34" s="566"/>
      <c r="U34" s="566"/>
      <c r="V34" s="566"/>
      <c r="W34" s="566"/>
      <c r="X34" s="566"/>
      <c r="Y34" s="566"/>
      <c r="Z34" s="566"/>
      <c r="AA34" s="567"/>
      <c r="AF34" s="164"/>
      <c r="AG34" s="169" t="s">
        <v>27</v>
      </c>
      <c r="AH34" s="553"/>
      <c r="AI34" s="554"/>
      <c r="AJ34" s="554"/>
      <c r="AK34" s="554"/>
      <c r="AL34" s="554"/>
      <c r="AM34" s="554"/>
      <c r="AN34" s="554"/>
      <c r="AO34" s="554"/>
      <c r="AP34" s="554"/>
      <c r="AQ34" s="554"/>
      <c r="AR34" s="554"/>
      <c r="AS34" s="554"/>
      <c r="AT34" s="554"/>
      <c r="AU34" s="554"/>
      <c r="AV34" s="554"/>
      <c r="AW34" s="554"/>
      <c r="AX34" s="555"/>
      <c r="AY34" s="186" t="s">
        <v>193</v>
      </c>
      <c r="AZ34" s="235" t="str">
        <f>ASC(AH34)</f>
        <v/>
      </c>
      <c r="BA34" s="235" t="str">
        <f>SUBSTITUTE(SUBSTITUTE(SUBSTITUTE(SUBSTITUTE(SUBSTITUTE(SUBSTITUTE(SUBSTITUTE(SUBSTITUTE(SUBSTITUTE(SUBSTITUTE(SUBSTITUTE(SUBSTITUTE(SUBSTITUTE(SUBSTITUTE(SUBSTITUTE(SUBSTITUTE(SUBSTITUTE(SUBSTITUTE(SUBSTITUTE(SUBSTITUTE(SUBSTITUTE(SUBSTITUTE(SUBSTITUTE(SUBSTITUTE(SUBSTITUTE(AZ34,"が","か゛"),"ぎ","き゛"),"ぐ","く゛"),"げ","け゛"),"ご","こ゛"),"ざ","さ゛"),"じ","し゛"),"ず","す゛"),"ぜ","せ゛"),"ぞ","そ゛"),"だ","た゛"),"ぢ","ち゛"),"づ","つ゛"),"で","て゛"),"ど","と゛"),"ば","は゛"),"び","ひ゛"),"ぶ","ふ゛"),"べ","へ゛"),"ぼ","ほ゛"),"ぱ","は゜"),"ぴ","ひ゜"),"ぷ","ふ゜"),"ぺ","へ゜"),"ぽ","ほ゜")</f>
        <v/>
      </c>
      <c r="BB34" s="235" t="str">
        <f>DBCS(MID($BA34,COLUMNS($BB34:BB34),1))</f>
        <v/>
      </c>
      <c r="BC34" s="235" t="str">
        <f>DBCS(MID($BA34,COLUMNS($BB34:BC34),1))</f>
        <v/>
      </c>
      <c r="BD34" s="235" t="str">
        <f>DBCS(MID($BA34,COLUMNS($BB34:BD34),1))</f>
        <v/>
      </c>
      <c r="BE34" s="235" t="str">
        <f>DBCS(MID($BA34,COLUMNS($BB34:BE34),1))</f>
        <v/>
      </c>
      <c r="BF34" s="235" t="str">
        <f>DBCS(MID($BA34,COLUMNS($BB34:BF34),1))</f>
        <v/>
      </c>
      <c r="BG34" s="235" t="str">
        <f>DBCS(MID($BA34,COLUMNS($BB34:BG34),1))</f>
        <v/>
      </c>
      <c r="BH34" s="235" t="str">
        <f>DBCS(MID($BA34,COLUMNS($BB34:BH34),1))</f>
        <v/>
      </c>
      <c r="BI34" s="235" t="str">
        <f>DBCS(MID($BA34,COLUMNS($BB34:BI34),1))</f>
        <v/>
      </c>
      <c r="BJ34" s="235" t="str">
        <f>DBCS(MID($BA34,COLUMNS($BB34:BJ34),1))</f>
        <v/>
      </c>
      <c r="BK34" s="235" t="str">
        <f>DBCS(MID($BA34,COLUMNS($BB34:BK34),1))</f>
        <v/>
      </c>
      <c r="BL34" s="235" t="str">
        <f>DBCS(MID($BA34,COLUMNS($BB34:BL34),1))</f>
        <v/>
      </c>
      <c r="BM34" s="235" t="str">
        <f>DBCS(MID($BA34,COLUMNS($BB34:BM34),1))</f>
        <v/>
      </c>
      <c r="BN34" s="235" t="str">
        <f>DBCS(MID($BA34,COLUMNS($BB34:BN34),1))</f>
        <v/>
      </c>
      <c r="BO34" s="235" t="str">
        <f>DBCS(MID($BA34,COLUMNS($BB34:BO34),1))</f>
        <v/>
      </c>
      <c r="BP34" s="235" t="str">
        <f>DBCS(MID($BA34,COLUMNS($BB34:BP34),1))</f>
        <v/>
      </c>
      <c r="BQ34" s="235" t="str">
        <f>DBCS(MID($BA34,COLUMNS($BB34:BQ34),1))</f>
        <v/>
      </c>
      <c r="BR34" s="235" t="str">
        <f>DBCS(MID($BA34,COLUMNS($BB34:BR34),1))</f>
        <v/>
      </c>
      <c r="BS34" s="235" t="str">
        <f>DBCS(MID($BA34,COLUMNS($BB34:BS34),1))</f>
        <v/>
      </c>
      <c r="BT34" s="235" t="str">
        <f>DBCS(MID($BA34,COLUMNS($BB34:BT34),1))</f>
        <v/>
      </c>
      <c r="BU34" s="235" t="str">
        <f>DBCS(MID($BA34,COLUMNS($BB34:BU34),1))</f>
        <v/>
      </c>
      <c r="BV34" s="235" t="str">
        <f>DBCS(MID($BA34,COLUMNS($BB34:BV34),1))</f>
        <v/>
      </c>
      <c r="BW34" s="235" t="str">
        <f>DBCS(MID($BA34,COLUMNS($BB34:BW34),1))</f>
        <v/>
      </c>
      <c r="BX34" s="235" t="str">
        <f>DBCS(MID($BA34,COLUMNS($BB34:BX34),1))</f>
        <v/>
      </c>
      <c r="BY34" s="235" t="str">
        <f>DBCS(MID($BA34,COLUMNS($BB34:BY34),1))</f>
        <v/>
      </c>
      <c r="BZ34" s="235" t="str">
        <f>DBCS(MID($BA34,COLUMNS($BB34:BZ34),1))</f>
        <v/>
      </c>
      <c r="CA34" s="235" t="str">
        <f>DBCS(MID($BA34,COLUMNS($BB34:CA34),1))</f>
        <v/>
      </c>
      <c r="CB34" s="235" t="str">
        <f>DBCS(MID($BA34,COLUMNS($BB34:CB34),1))</f>
        <v/>
      </c>
      <c r="CC34" s="235" t="str">
        <f>DBCS(MID($BA34,COLUMNS($BB34:CC34),1))</f>
        <v/>
      </c>
      <c r="CD34" s="235" t="str">
        <f>DBCS(MID($BA34,COLUMNS($BB34:CD34),1))</f>
        <v/>
      </c>
      <c r="CE34" s="235" t="str">
        <f>DBCS(MID($BA34,COLUMNS($BB34:CE34),1))</f>
        <v/>
      </c>
      <c r="CF34" s="235" t="str">
        <f>DBCS(MID($BA34,COLUMNS($BB34:CF34),1))</f>
        <v/>
      </c>
      <c r="CG34" s="235" t="str">
        <f>DBCS(MID($BA34,COLUMNS($BB34:CG34),1))</f>
        <v/>
      </c>
      <c r="CH34" s="235" t="str">
        <f>DBCS(MID($BA34,COLUMNS($BB34:CH34),1))</f>
        <v/>
      </c>
      <c r="CI34" s="235" t="str">
        <f>DBCS(MID($BA34,COLUMNS($BB34:CI34),1))</f>
        <v/>
      </c>
      <c r="CJ34" s="235" t="str">
        <f>DBCS(MID($BA34,COLUMNS($BB34:CJ34),1))</f>
        <v/>
      </c>
      <c r="CK34" s="235" t="str">
        <f>DBCS(MID($BA34,COLUMNS($BB34:CK34),1))</f>
        <v/>
      </c>
      <c r="CL34" s="235" t="str">
        <f>DBCS(MID($BA34,COLUMNS($BB34:CL34),1))</f>
        <v/>
      </c>
      <c r="CM34" s="235" t="str">
        <f>DBCS(MID($BA34,COLUMNS($BB34:CM34),1))</f>
        <v/>
      </c>
      <c r="CN34" s="235" t="str">
        <f>DBCS(MID($BA34,COLUMNS($BB34:CN34),1))</f>
        <v/>
      </c>
      <c r="CO34" s="235" t="str">
        <f>DBCS(MID($BA34,COLUMNS($BB34:CO34),1))</f>
        <v/>
      </c>
      <c r="CP34" s="190"/>
      <c r="CQ34" s="190"/>
      <c r="CR34" s="190"/>
      <c r="CS34" s="190"/>
      <c r="CT34" s="190"/>
      <c r="CU34" s="190"/>
      <c r="CV34" s="190"/>
      <c r="CW34" s="190"/>
      <c r="CX34" s="190"/>
      <c r="CY34" s="190"/>
      <c r="CZ34" s="190"/>
      <c r="DA34" s="190"/>
      <c r="DB34" s="190"/>
      <c r="DC34" s="190"/>
      <c r="DD34" s="190"/>
      <c r="DE34" s="190"/>
      <c r="DF34" s="190"/>
      <c r="DG34" s="190"/>
      <c r="DH34" s="190"/>
      <c r="DI34" s="190"/>
      <c r="DJ34" s="190"/>
      <c r="DK34" s="190"/>
      <c r="DL34" s="190"/>
      <c r="DM34" s="190"/>
      <c r="DN34" s="190"/>
      <c r="DO34" s="190"/>
      <c r="DP34" s="190"/>
      <c r="DQ34" s="190"/>
      <c r="DR34" s="190"/>
      <c r="DS34" s="190"/>
      <c r="DT34" s="190"/>
      <c r="DU34" s="190"/>
      <c r="DV34" s="190"/>
      <c r="DW34" s="190"/>
      <c r="DX34" s="190"/>
      <c r="DY34" s="190"/>
      <c r="DZ34" s="190"/>
    </row>
    <row r="35" spans="1:130" s="194" customFormat="1" ht="16" customHeight="1" thickBot="1" x14ac:dyDescent="0.25">
      <c r="C35" s="218"/>
      <c r="D35" s="561" t="s">
        <v>3</v>
      </c>
      <c r="E35" s="561"/>
      <c r="F35" s="561"/>
      <c r="G35" s="198"/>
      <c r="H35" s="565" t="str">
        <f>IF(AH35="","",AH35)</f>
        <v/>
      </c>
      <c r="I35" s="566"/>
      <c r="J35" s="566"/>
      <c r="K35" s="566"/>
      <c r="L35" s="566"/>
      <c r="M35" s="566"/>
      <c r="N35" s="566"/>
      <c r="O35" s="566"/>
      <c r="P35" s="566"/>
      <c r="Q35" s="566"/>
      <c r="R35" s="566"/>
      <c r="S35" s="566"/>
      <c r="T35" s="566"/>
      <c r="U35" s="566"/>
      <c r="V35" s="566"/>
      <c r="W35" s="566"/>
      <c r="X35" s="566"/>
      <c r="Y35" s="566"/>
      <c r="Z35" s="566"/>
      <c r="AA35" s="567"/>
      <c r="AC35" s="562" t="s">
        <v>9</v>
      </c>
      <c r="AD35" s="562"/>
      <c r="AE35" s="562"/>
      <c r="AF35" s="164"/>
      <c r="AG35" s="169" t="s">
        <v>3</v>
      </c>
      <c r="AH35" s="553"/>
      <c r="AI35" s="554"/>
      <c r="AJ35" s="554"/>
      <c r="AK35" s="554"/>
      <c r="AL35" s="554"/>
      <c r="AM35" s="554"/>
      <c r="AN35" s="554"/>
      <c r="AO35" s="554"/>
      <c r="AP35" s="554"/>
      <c r="AQ35" s="554"/>
      <c r="AR35" s="554"/>
      <c r="AS35" s="554"/>
      <c r="AT35" s="554"/>
      <c r="AU35" s="554"/>
      <c r="AV35" s="554"/>
      <c r="AW35" s="554"/>
      <c r="AX35" s="555"/>
      <c r="AY35" s="186" t="s">
        <v>193</v>
      </c>
      <c r="AZ35" s="190"/>
      <c r="BA35" s="190"/>
      <c r="BB35" s="190"/>
      <c r="BC35" s="190"/>
      <c r="BD35" s="190"/>
      <c r="BE35" s="190"/>
      <c r="BF35" s="190"/>
      <c r="BG35" s="190"/>
      <c r="BH35" s="190"/>
      <c r="BI35" s="190"/>
      <c r="BJ35" s="190"/>
      <c r="BK35" s="190"/>
      <c r="BL35" s="190"/>
      <c r="BM35" s="190"/>
      <c r="BN35" s="190"/>
      <c r="BO35" s="190"/>
      <c r="BP35" s="190"/>
      <c r="BQ35" s="190"/>
      <c r="BR35" s="190"/>
      <c r="BS35" s="190"/>
      <c r="BT35" s="190"/>
      <c r="BU35" s="190"/>
      <c r="BV35" s="190"/>
      <c r="BW35" s="190"/>
      <c r="BX35" s="190"/>
      <c r="BY35" s="190"/>
      <c r="BZ35" s="190"/>
      <c r="CA35" s="190"/>
      <c r="CB35" s="190"/>
      <c r="CC35" s="190"/>
      <c r="CD35" s="190"/>
      <c r="CE35" s="190"/>
      <c r="CF35" s="190"/>
      <c r="CG35" s="190"/>
      <c r="CH35" s="190"/>
      <c r="CI35" s="190"/>
      <c r="CJ35" s="190"/>
      <c r="CK35" s="190"/>
      <c r="CL35" s="190"/>
      <c r="CM35" s="190"/>
      <c r="CN35" s="190"/>
      <c r="CO35" s="190"/>
      <c r="CP35" s="190"/>
      <c r="CQ35" s="190"/>
      <c r="CR35" s="190"/>
      <c r="CS35" s="190"/>
      <c r="CT35" s="190"/>
      <c r="CU35" s="190"/>
      <c r="CV35" s="190"/>
      <c r="CW35" s="190"/>
      <c r="CX35" s="190"/>
      <c r="CY35" s="190"/>
      <c r="CZ35" s="190"/>
      <c r="DA35" s="190"/>
      <c r="DB35" s="190"/>
      <c r="DC35" s="190"/>
      <c r="DD35" s="190"/>
      <c r="DE35" s="190"/>
      <c r="DF35" s="190"/>
      <c r="DG35" s="190"/>
      <c r="DH35" s="190"/>
      <c r="DI35" s="190"/>
      <c r="DJ35" s="190"/>
      <c r="DK35" s="190"/>
      <c r="DL35" s="190"/>
      <c r="DM35" s="190"/>
      <c r="DN35" s="190"/>
      <c r="DO35" s="190"/>
      <c r="DP35" s="190"/>
      <c r="DQ35" s="190"/>
      <c r="DR35" s="190"/>
      <c r="DS35" s="190"/>
      <c r="DT35" s="190"/>
      <c r="DU35" s="190"/>
      <c r="DV35" s="190"/>
      <c r="DW35" s="190"/>
      <c r="DX35" s="190"/>
      <c r="DY35" s="190"/>
      <c r="DZ35" s="190"/>
    </row>
    <row r="36" spans="1:130" s="194" customFormat="1" ht="16" customHeight="1" thickBot="1" x14ac:dyDescent="0.25">
      <c r="C36" s="218"/>
      <c r="D36" s="561" t="s">
        <v>8</v>
      </c>
      <c r="E36" s="561"/>
      <c r="F36" s="561"/>
      <c r="G36" s="198"/>
      <c r="H36" s="67" t="str">
        <f>AG37</f>
        <v/>
      </c>
      <c r="I36" s="78" t="s">
        <v>25</v>
      </c>
      <c r="J36" s="563" t="str">
        <f>IF(AK36="","",AK36)</f>
        <v/>
      </c>
      <c r="K36" s="564"/>
      <c r="L36" s="78" t="s">
        <v>445</v>
      </c>
      <c r="M36" s="563" t="str">
        <f>IF(AM36="","",AM36)</f>
        <v/>
      </c>
      <c r="N36" s="564"/>
      <c r="O36" s="78" t="s">
        <v>11</v>
      </c>
      <c r="P36" s="563" t="str">
        <f>IF(AO36="","",AO36)</f>
        <v/>
      </c>
      <c r="Q36" s="564"/>
      <c r="R36" s="77" t="s">
        <v>12</v>
      </c>
      <c r="S36" s="77"/>
      <c r="T36" s="77"/>
      <c r="U36" s="77"/>
      <c r="V36" s="77"/>
      <c r="W36" s="77"/>
      <c r="X36" s="77"/>
      <c r="Y36" s="77"/>
      <c r="Z36" s="77"/>
      <c r="AA36" s="77"/>
      <c r="AD36" s="225" t="s">
        <v>18</v>
      </c>
      <c r="AF36" s="164"/>
      <c r="AG36" s="169" t="s">
        <v>8</v>
      </c>
      <c r="AH36" s="551"/>
      <c r="AI36" s="552"/>
      <c r="AJ36" s="180" t="s">
        <v>25</v>
      </c>
      <c r="AK36" s="177"/>
      <c r="AL36" s="174" t="s">
        <v>33</v>
      </c>
      <c r="AM36" s="177"/>
      <c r="AN36" s="174" t="s">
        <v>11</v>
      </c>
      <c r="AO36" s="177"/>
      <c r="AP36" s="164" t="s">
        <v>12</v>
      </c>
      <c r="AQ36" s="164"/>
      <c r="AR36" s="164"/>
      <c r="AS36" s="164"/>
      <c r="AT36" s="164"/>
      <c r="AU36" s="164"/>
      <c r="AV36" s="164"/>
      <c r="AW36" s="164"/>
      <c r="AX36" s="164"/>
      <c r="AY36" s="46"/>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c r="CD36" s="190"/>
      <c r="CE36" s="190"/>
      <c r="CF36" s="190"/>
      <c r="CG36" s="190"/>
      <c r="CH36" s="190"/>
      <c r="CI36" s="190"/>
      <c r="CJ36" s="190"/>
      <c r="CK36" s="190"/>
      <c r="CL36" s="190"/>
      <c r="CM36" s="190"/>
      <c r="CN36" s="190"/>
      <c r="CO36" s="190"/>
      <c r="CP36" s="190"/>
      <c r="CQ36" s="190"/>
      <c r="CR36" s="190"/>
      <c r="CS36" s="190"/>
      <c r="CT36" s="190"/>
      <c r="CU36" s="190"/>
      <c r="CV36" s="190"/>
      <c r="CW36" s="190"/>
      <c r="CX36" s="190"/>
      <c r="CY36" s="190"/>
      <c r="CZ36" s="190"/>
      <c r="DA36" s="190"/>
      <c r="DB36" s="190"/>
      <c r="DC36" s="190"/>
      <c r="DD36" s="190"/>
      <c r="DE36" s="190"/>
      <c r="DF36" s="190"/>
      <c r="DG36" s="190"/>
      <c r="DH36" s="190"/>
      <c r="DI36" s="190"/>
      <c r="DJ36" s="190"/>
      <c r="DK36" s="190"/>
      <c r="DL36" s="190"/>
      <c r="DM36" s="190"/>
      <c r="DN36" s="190"/>
      <c r="DO36" s="190"/>
      <c r="DP36" s="190"/>
      <c r="DQ36" s="190"/>
      <c r="DR36" s="190"/>
      <c r="DS36" s="190"/>
      <c r="DT36" s="190"/>
      <c r="DU36" s="190"/>
      <c r="DV36" s="190"/>
      <c r="DW36" s="190"/>
      <c r="DX36" s="190"/>
      <c r="DY36" s="190"/>
      <c r="DZ36" s="190"/>
    </row>
    <row r="37" spans="1:130" s="194" customFormat="1" ht="16" customHeight="1" x14ac:dyDescent="0.2">
      <c r="AF37" s="164"/>
      <c r="AG37" s="187" t="str">
        <f>LEFT(AH36)</f>
        <v/>
      </c>
      <c r="AH37" s="208" t="s">
        <v>190</v>
      </c>
      <c r="AI37" s="46"/>
      <c r="AJ37" s="46"/>
      <c r="AK37" s="46"/>
      <c r="AL37" s="188" t="s">
        <v>295</v>
      </c>
      <c r="AM37" s="46"/>
      <c r="AN37" s="46"/>
      <c r="AO37" s="46"/>
      <c r="AP37" s="46"/>
      <c r="AQ37" s="46"/>
      <c r="AR37" s="46"/>
      <c r="AS37" s="46"/>
      <c r="AT37" s="46"/>
      <c r="AU37" s="46"/>
      <c r="AV37" s="46"/>
      <c r="AW37" s="46"/>
      <c r="AX37" s="46"/>
      <c r="AY37" s="46"/>
      <c r="AZ37" s="190"/>
      <c r="BA37" s="190"/>
      <c r="BB37" s="190"/>
      <c r="BC37" s="190"/>
      <c r="BD37" s="190"/>
      <c r="BE37" s="190"/>
      <c r="BF37" s="190"/>
      <c r="BG37" s="190"/>
      <c r="BH37" s="190"/>
      <c r="BI37" s="190"/>
      <c r="BJ37" s="190"/>
      <c r="BK37" s="190"/>
      <c r="BL37" s="190"/>
      <c r="BM37" s="190"/>
      <c r="BN37" s="190"/>
      <c r="BO37" s="190"/>
      <c r="BP37" s="190"/>
      <c r="BQ37" s="190"/>
      <c r="BR37" s="190"/>
      <c r="BS37" s="190"/>
      <c r="BT37" s="190"/>
      <c r="BU37" s="190"/>
      <c r="BV37" s="190"/>
      <c r="BW37" s="190"/>
      <c r="BX37" s="190"/>
      <c r="BY37" s="190"/>
      <c r="BZ37" s="190"/>
      <c r="CA37" s="190"/>
      <c r="CB37" s="190"/>
      <c r="CC37" s="190"/>
      <c r="CD37" s="190"/>
      <c r="CE37" s="190"/>
      <c r="CF37" s="190"/>
      <c r="CG37" s="190"/>
      <c r="CH37" s="190"/>
      <c r="CI37" s="190"/>
      <c r="CJ37" s="190"/>
      <c r="CK37" s="190"/>
      <c r="CL37" s="190"/>
      <c r="CM37" s="190"/>
      <c r="CN37" s="190"/>
      <c r="CO37" s="190"/>
      <c r="CP37" s="190"/>
      <c r="CQ37" s="190"/>
      <c r="CR37" s="190"/>
      <c r="CS37" s="190"/>
      <c r="CT37" s="190"/>
      <c r="CU37" s="190"/>
      <c r="CV37" s="190"/>
      <c r="CW37" s="190"/>
      <c r="CX37" s="190"/>
      <c r="CY37" s="190"/>
      <c r="CZ37" s="190"/>
      <c r="DA37" s="190"/>
      <c r="DB37" s="190"/>
      <c r="DC37" s="190"/>
      <c r="DD37" s="190"/>
      <c r="DE37" s="190"/>
      <c r="DF37" s="190"/>
      <c r="DG37" s="190"/>
      <c r="DH37" s="190"/>
      <c r="DI37" s="190"/>
      <c r="DJ37" s="190"/>
      <c r="DK37" s="190"/>
      <c r="DL37" s="190"/>
      <c r="DM37" s="190"/>
      <c r="DN37" s="190"/>
      <c r="DO37" s="190"/>
      <c r="DP37" s="190"/>
      <c r="DQ37" s="190"/>
      <c r="DR37" s="190"/>
      <c r="DS37" s="190"/>
      <c r="DT37" s="190"/>
      <c r="DU37" s="190"/>
      <c r="DV37" s="190"/>
      <c r="DW37" s="190"/>
      <c r="DX37" s="190"/>
      <c r="DY37" s="190"/>
      <c r="DZ37" s="190"/>
    </row>
    <row r="38" spans="1:130" s="194" customFormat="1" ht="16" customHeight="1" x14ac:dyDescent="0.2">
      <c r="AF38" s="197"/>
      <c r="AG38" s="197"/>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90"/>
      <c r="CL38" s="190"/>
      <c r="CM38" s="190"/>
      <c r="CN38" s="190"/>
      <c r="CO38" s="190"/>
      <c r="CP38" s="190"/>
      <c r="CQ38" s="190"/>
      <c r="CR38" s="190"/>
      <c r="CS38" s="190"/>
      <c r="CT38" s="190"/>
      <c r="CU38" s="190"/>
      <c r="CV38" s="190"/>
      <c r="CW38" s="190"/>
      <c r="CX38" s="190"/>
      <c r="CY38" s="190"/>
      <c r="CZ38" s="190"/>
      <c r="DA38" s="190"/>
      <c r="DB38" s="190"/>
      <c r="DC38" s="190"/>
      <c r="DD38" s="190"/>
      <c r="DE38" s="190"/>
      <c r="DF38" s="190"/>
      <c r="DG38" s="190"/>
      <c r="DH38" s="190"/>
      <c r="DI38" s="190"/>
      <c r="DJ38" s="190"/>
      <c r="DK38" s="190"/>
      <c r="DL38" s="190"/>
      <c r="DM38" s="190"/>
      <c r="DN38" s="190"/>
      <c r="DO38" s="190"/>
      <c r="DP38" s="190"/>
      <c r="DQ38" s="190"/>
      <c r="DR38" s="190"/>
      <c r="DS38" s="190"/>
      <c r="DT38" s="190"/>
      <c r="DU38" s="190"/>
      <c r="DV38" s="190"/>
      <c r="DW38" s="190"/>
      <c r="DX38" s="190"/>
      <c r="DY38" s="190"/>
      <c r="DZ38" s="190"/>
    </row>
    <row r="39" spans="1:130" s="194" customFormat="1" ht="16" customHeight="1" thickBot="1" x14ac:dyDescent="0.25">
      <c r="AF39" s="228"/>
      <c r="AG39" s="229"/>
      <c r="AH39" s="229"/>
      <c r="AI39" s="229"/>
      <c r="AJ39" s="229"/>
      <c r="AK39" s="187"/>
      <c r="AL39" s="187"/>
      <c r="AM39" s="188" t="s">
        <v>439</v>
      </c>
      <c r="AN39" s="187"/>
      <c r="AO39" s="187"/>
      <c r="AP39" s="164"/>
      <c r="AQ39" s="164"/>
      <c r="AR39" s="188"/>
      <c r="AS39" s="164"/>
      <c r="AT39" s="164"/>
      <c r="AU39" s="164"/>
      <c r="AV39" s="164"/>
      <c r="AW39" s="164"/>
      <c r="AX39" s="164"/>
      <c r="AY39" s="46"/>
      <c r="AZ39" s="190"/>
      <c r="BA39" s="190"/>
      <c r="BB39" s="190"/>
      <c r="BC39" s="190"/>
      <c r="BD39" s="190"/>
      <c r="BE39" s="190"/>
      <c r="BF39" s="190"/>
      <c r="BG39" s="190"/>
      <c r="BH39" s="190"/>
      <c r="BI39" s="190"/>
      <c r="BJ39" s="190"/>
      <c r="BK39" s="190"/>
      <c r="BL39" s="190"/>
      <c r="BM39" s="190"/>
      <c r="BN39" s="190"/>
      <c r="BO39" s="190"/>
      <c r="BP39" s="190"/>
      <c r="BQ39" s="190"/>
      <c r="BR39" s="190"/>
      <c r="BS39" s="190"/>
      <c r="BT39" s="190"/>
      <c r="BU39" s="190"/>
      <c r="BV39" s="190"/>
      <c r="BW39" s="190"/>
      <c r="BX39" s="190"/>
      <c r="BY39" s="190"/>
      <c r="BZ39" s="190"/>
      <c r="CA39" s="190"/>
      <c r="CB39" s="190"/>
      <c r="CC39" s="190"/>
      <c r="CD39" s="190"/>
      <c r="CE39" s="190"/>
      <c r="CF39" s="190"/>
      <c r="CG39" s="190"/>
      <c r="CH39" s="190"/>
      <c r="CI39" s="190"/>
      <c r="CJ39" s="190"/>
      <c r="CK39" s="190"/>
      <c r="CL39" s="190"/>
      <c r="CM39" s="190"/>
      <c r="CN39" s="190"/>
      <c r="CO39" s="190"/>
      <c r="CP39" s="190"/>
      <c r="CQ39" s="190"/>
      <c r="CR39" s="190"/>
      <c r="CS39" s="190"/>
      <c r="CT39" s="190"/>
      <c r="CU39" s="190"/>
      <c r="CV39" s="190"/>
      <c r="CW39" s="190"/>
      <c r="CX39" s="190"/>
      <c r="CY39" s="190"/>
      <c r="CZ39" s="190"/>
      <c r="DA39" s="190"/>
      <c r="DB39" s="190"/>
      <c r="DC39" s="190"/>
      <c r="DD39" s="190"/>
      <c r="DE39" s="190"/>
      <c r="DF39" s="190"/>
      <c r="DG39" s="190"/>
      <c r="DH39" s="190"/>
      <c r="DI39" s="190"/>
      <c r="DJ39" s="190"/>
      <c r="DK39" s="190"/>
      <c r="DL39" s="190"/>
      <c r="DM39" s="190"/>
      <c r="DN39" s="190"/>
      <c r="DO39" s="190"/>
      <c r="DP39" s="190"/>
      <c r="DQ39" s="190"/>
      <c r="DR39" s="190"/>
      <c r="DS39" s="190"/>
      <c r="DT39" s="190"/>
      <c r="DU39" s="190"/>
      <c r="DV39" s="190"/>
      <c r="DW39" s="190"/>
      <c r="DX39" s="190"/>
      <c r="DY39" s="190"/>
      <c r="DZ39" s="190"/>
    </row>
    <row r="40" spans="1:130" s="194" customFormat="1" ht="16" customHeight="1" thickBot="1" x14ac:dyDescent="0.25">
      <c r="A40" s="68" t="s">
        <v>533</v>
      </c>
      <c r="C40" s="218"/>
      <c r="D40" s="561" t="s">
        <v>10</v>
      </c>
      <c r="E40" s="561"/>
      <c r="F40" s="561"/>
      <c r="G40" s="198"/>
      <c r="H40" s="60" t="str">
        <f>AT40</f>
        <v/>
      </c>
      <c r="I40" s="62" t="str">
        <f>AU40</f>
        <v/>
      </c>
      <c r="J40" s="78" t="s">
        <v>534</v>
      </c>
      <c r="K40" s="60" t="str">
        <f>IF(LEFT($AL40,1)="","",LEFT($AL40,1))</f>
        <v/>
      </c>
      <c r="L40" s="61" t="str">
        <f>IF(MID($AL40,2,1)="","",MID($AL40,2,1))</f>
        <v/>
      </c>
      <c r="M40" s="61" t="str">
        <f>IF(MID($AL40,3,1)="","",MID($AL40,3,1))</f>
        <v/>
      </c>
      <c r="N40" s="61" t="str">
        <f>IF(MID($AL40,4,1)="","",MID($AL40,4,1))</f>
        <v/>
      </c>
      <c r="O40" s="61" t="str">
        <f>IF(MID($AL40,5,1)="","",MID($AL40,5,1))</f>
        <v/>
      </c>
      <c r="P40" s="62" t="str">
        <f>IF(RIGHT(AL40)="","",RIGHT(AL40))</f>
        <v/>
      </c>
      <c r="Q40" s="78" t="s">
        <v>490</v>
      </c>
      <c r="R40" s="79" t="str">
        <f>IF(AR40="","",AR40)</f>
        <v/>
      </c>
      <c r="S40" s="77"/>
      <c r="T40" s="77"/>
      <c r="U40" s="77"/>
      <c r="V40" s="77"/>
      <c r="W40" s="77"/>
      <c r="X40" s="77"/>
      <c r="Y40" s="77"/>
      <c r="Z40" s="77"/>
      <c r="AA40" s="77"/>
      <c r="AF40" s="229"/>
      <c r="AG40" s="169" t="s">
        <v>442</v>
      </c>
      <c r="AH40" s="553"/>
      <c r="AI40" s="554"/>
      <c r="AJ40" s="555"/>
      <c r="AK40" s="180" t="s">
        <v>25</v>
      </c>
      <c r="AL40" s="556"/>
      <c r="AM40" s="557"/>
      <c r="AN40" s="557"/>
      <c r="AO40" s="557"/>
      <c r="AP40" s="558"/>
      <c r="AQ40" s="180" t="s">
        <v>25</v>
      </c>
      <c r="AR40" s="178"/>
      <c r="AS40" s="227"/>
      <c r="AT40" s="227" t="str">
        <f>LEFT(AH40)</f>
        <v/>
      </c>
      <c r="AU40" s="227" t="str">
        <f>MID(AH40,2,1)</f>
        <v/>
      </c>
      <c r="AV40" s="223"/>
      <c r="AW40" s="230"/>
      <c r="AX40" s="230"/>
      <c r="AY40" s="46"/>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c r="CV40" s="190"/>
      <c r="CW40" s="190"/>
      <c r="CX40" s="190"/>
      <c r="CY40" s="190"/>
      <c r="CZ40" s="190"/>
      <c r="DA40" s="190"/>
      <c r="DB40" s="190"/>
      <c r="DC40" s="190"/>
      <c r="DD40" s="190"/>
      <c r="DE40" s="190"/>
      <c r="DF40" s="190"/>
      <c r="DG40" s="190"/>
      <c r="DH40" s="190"/>
      <c r="DI40" s="190"/>
      <c r="DJ40" s="190"/>
      <c r="DK40" s="190"/>
      <c r="DL40" s="190"/>
      <c r="DM40" s="190"/>
      <c r="DN40" s="190"/>
      <c r="DO40" s="190"/>
      <c r="DP40" s="190"/>
      <c r="DQ40" s="190"/>
      <c r="DR40" s="190"/>
      <c r="DS40" s="190"/>
      <c r="DT40" s="190"/>
      <c r="DU40" s="190"/>
      <c r="DV40" s="190"/>
      <c r="DW40" s="190"/>
      <c r="DX40" s="190"/>
      <c r="DY40" s="190"/>
      <c r="DZ40" s="190"/>
    </row>
    <row r="41" spans="1:130" s="194" customFormat="1" ht="16" customHeight="1" thickBot="1" x14ac:dyDescent="0.25">
      <c r="C41" s="218"/>
      <c r="D41" s="561" t="s">
        <v>27</v>
      </c>
      <c r="E41" s="561"/>
      <c r="F41" s="561"/>
      <c r="G41" s="198"/>
      <c r="H41" s="565" t="str">
        <f>IF(AH41="","",AH41)</f>
        <v/>
      </c>
      <c r="I41" s="566"/>
      <c r="J41" s="566"/>
      <c r="K41" s="566"/>
      <c r="L41" s="566"/>
      <c r="M41" s="566"/>
      <c r="N41" s="566"/>
      <c r="O41" s="566"/>
      <c r="P41" s="566"/>
      <c r="Q41" s="566"/>
      <c r="R41" s="566"/>
      <c r="S41" s="566"/>
      <c r="T41" s="566"/>
      <c r="U41" s="566"/>
      <c r="V41" s="566"/>
      <c r="W41" s="566"/>
      <c r="X41" s="566"/>
      <c r="Y41" s="566"/>
      <c r="Z41" s="566"/>
      <c r="AA41" s="567"/>
      <c r="AF41" s="164"/>
      <c r="AG41" s="169" t="s">
        <v>492</v>
      </c>
      <c r="AH41" s="553"/>
      <c r="AI41" s="554"/>
      <c r="AJ41" s="554"/>
      <c r="AK41" s="554"/>
      <c r="AL41" s="554"/>
      <c r="AM41" s="554"/>
      <c r="AN41" s="554"/>
      <c r="AO41" s="554"/>
      <c r="AP41" s="554"/>
      <c r="AQ41" s="554"/>
      <c r="AR41" s="554"/>
      <c r="AS41" s="554"/>
      <c r="AT41" s="554"/>
      <c r="AU41" s="554"/>
      <c r="AV41" s="554"/>
      <c r="AW41" s="554"/>
      <c r="AX41" s="555"/>
      <c r="AY41" s="186" t="s">
        <v>193</v>
      </c>
      <c r="AZ41" s="235" t="str">
        <f>ASC(AH41)</f>
        <v/>
      </c>
      <c r="BA41" s="235" t="str">
        <f>SUBSTITUTE(SUBSTITUTE(SUBSTITUTE(SUBSTITUTE(SUBSTITUTE(SUBSTITUTE(SUBSTITUTE(SUBSTITUTE(SUBSTITUTE(SUBSTITUTE(SUBSTITUTE(SUBSTITUTE(SUBSTITUTE(SUBSTITUTE(SUBSTITUTE(SUBSTITUTE(SUBSTITUTE(SUBSTITUTE(SUBSTITUTE(SUBSTITUTE(SUBSTITUTE(SUBSTITUTE(SUBSTITUTE(SUBSTITUTE(SUBSTITUTE(AZ41,"が","か゛"),"ぎ","き゛"),"ぐ","く゛"),"げ","け゛"),"ご","こ゛"),"ざ","さ゛"),"じ","し゛"),"ず","す゛"),"ぜ","せ゛"),"ぞ","そ゛"),"だ","た゛"),"ぢ","ち゛"),"づ","つ゛"),"で","て゛"),"ど","と゛"),"ば","は゛"),"び","ひ゛"),"ぶ","ふ゛"),"べ","へ゛"),"ぼ","ほ゛"),"ぱ","は゜"),"ぴ","ひ゜"),"ぷ","ふ゜"),"ぺ","へ゜"),"ぽ","ほ゜")</f>
        <v/>
      </c>
      <c r="BB41" s="235" t="str">
        <f>DBCS(MID($BA41,COLUMNS($BB41:BB41),1))</f>
        <v/>
      </c>
      <c r="BC41" s="235" t="str">
        <f>DBCS(MID($BA41,COLUMNS($BB41:BC41),1))</f>
        <v/>
      </c>
      <c r="BD41" s="235" t="str">
        <f>DBCS(MID($BA41,COLUMNS($BB41:BD41),1))</f>
        <v/>
      </c>
      <c r="BE41" s="235" t="str">
        <f>DBCS(MID($BA41,COLUMNS($BB41:BE41),1))</f>
        <v/>
      </c>
      <c r="BF41" s="235" t="str">
        <f>DBCS(MID($BA41,COLUMNS($BB41:BF41),1))</f>
        <v/>
      </c>
      <c r="BG41" s="235" t="str">
        <f>DBCS(MID($BA41,COLUMNS($BB41:BG41),1))</f>
        <v/>
      </c>
      <c r="BH41" s="235" t="str">
        <f>DBCS(MID($BA41,COLUMNS($BB41:BH41),1))</f>
        <v/>
      </c>
      <c r="BI41" s="235" t="str">
        <f>DBCS(MID($BA41,COLUMNS($BB41:BI41),1))</f>
        <v/>
      </c>
      <c r="BJ41" s="235" t="str">
        <f>DBCS(MID($BA41,COLUMNS($BB41:BJ41),1))</f>
        <v/>
      </c>
      <c r="BK41" s="235" t="str">
        <f>DBCS(MID($BA41,COLUMNS($BB41:BK41),1))</f>
        <v/>
      </c>
      <c r="BL41" s="235" t="str">
        <f>DBCS(MID($BA41,COLUMNS($BB41:BL41),1))</f>
        <v/>
      </c>
      <c r="BM41" s="235" t="str">
        <f>DBCS(MID($BA41,COLUMNS($BB41:BM41),1))</f>
        <v/>
      </c>
      <c r="BN41" s="235" t="str">
        <f>DBCS(MID($BA41,COLUMNS($BB41:BN41),1))</f>
        <v/>
      </c>
      <c r="BO41" s="235" t="str">
        <f>DBCS(MID($BA41,COLUMNS($BB41:BO41),1))</f>
        <v/>
      </c>
      <c r="BP41" s="235" t="str">
        <f>DBCS(MID($BA41,COLUMNS($BB41:BP41),1))</f>
        <v/>
      </c>
      <c r="BQ41" s="235" t="str">
        <f>DBCS(MID($BA41,COLUMNS($BB41:BQ41),1))</f>
        <v/>
      </c>
      <c r="BR41" s="235" t="str">
        <f>DBCS(MID($BA41,COLUMNS($BB41:BR41),1))</f>
        <v/>
      </c>
      <c r="BS41" s="235" t="str">
        <f>DBCS(MID($BA41,COLUMNS($BB41:BS41),1))</f>
        <v/>
      </c>
      <c r="BT41" s="235" t="str">
        <f>DBCS(MID($BA41,COLUMNS($BB41:BT41),1))</f>
        <v/>
      </c>
      <c r="BU41" s="235" t="str">
        <f>DBCS(MID($BA41,COLUMNS($BB41:BU41),1))</f>
        <v/>
      </c>
      <c r="BV41" s="235" t="str">
        <f>DBCS(MID($BA41,COLUMNS($BB41:BV41),1))</f>
        <v/>
      </c>
      <c r="BW41" s="235" t="str">
        <f>DBCS(MID($BA41,COLUMNS($BB41:BW41),1))</f>
        <v/>
      </c>
      <c r="BX41" s="235" t="str">
        <f>DBCS(MID($BA41,COLUMNS($BB41:BX41),1))</f>
        <v/>
      </c>
      <c r="BY41" s="235" t="str">
        <f>DBCS(MID($BA41,COLUMNS($BB41:BY41),1))</f>
        <v/>
      </c>
      <c r="BZ41" s="235" t="str">
        <f>DBCS(MID($BA41,COLUMNS($BB41:BZ41),1))</f>
        <v/>
      </c>
      <c r="CA41" s="235" t="str">
        <f>DBCS(MID($BA41,COLUMNS($BB41:CA41),1))</f>
        <v/>
      </c>
      <c r="CB41" s="235" t="str">
        <f>DBCS(MID($BA41,COLUMNS($BB41:CB41),1))</f>
        <v/>
      </c>
      <c r="CC41" s="235" t="str">
        <f>DBCS(MID($BA41,COLUMNS($BB41:CC41),1))</f>
        <v/>
      </c>
      <c r="CD41" s="235" t="str">
        <f>DBCS(MID($BA41,COLUMNS($BB41:CD41),1))</f>
        <v/>
      </c>
      <c r="CE41" s="235" t="str">
        <f>DBCS(MID($BA41,COLUMNS($BB41:CE41),1))</f>
        <v/>
      </c>
      <c r="CF41" s="235" t="str">
        <f>DBCS(MID($BA41,COLUMNS($BB41:CF41),1))</f>
        <v/>
      </c>
      <c r="CG41" s="235" t="str">
        <f>DBCS(MID($BA41,COLUMNS($BB41:CG41),1))</f>
        <v/>
      </c>
      <c r="CH41" s="235" t="str">
        <f>DBCS(MID($BA41,COLUMNS($BB41:CH41),1))</f>
        <v/>
      </c>
      <c r="CI41" s="235" t="str">
        <f>DBCS(MID($BA41,COLUMNS($BB41:CI41),1))</f>
        <v/>
      </c>
      <c r="CJ41" s="235" t="str">
        <f>DBCS(MID($BA41,COLUMNS($BB41:CJ41),1))</f>
        <v/>
      </c>
      <c r="CK41" s="235" t="str">
        <f>DBCS(MID($BA41,COLUMNS($BB41:CK41),1))</f>
        <v/>
      </c>
      <c r="CL41" s="235" t="str">
        <f>DBCS(MID($BA41,COLUMNS($BB41:CL41),1))</f>
        <v/>
      </c>
      <c r="CM41" s="235" t="str">
        <f>DBCS(MID($BA41,COLUMNS($BB41:CM41),1))</f>
        <v/>
      </c>
      <c r="CN41" s="235" t="str">
        <f>DBCS(MID($BA41,COLUMNS($BB41:CN41),1))</f>
        <v/>
      </c>
      <c r="CO41" s="235" t="str">
        <f>DBCS(MID($BA41,COLUMNS($BB41:CO41),1))</f>
        <v/>
      </c>
      <c r="CP41" s="190"/>
      <c r="CQ41" s="190"/>
      <c r="CR41" s="190"/>
      <c r="CS41" s="190"/>
      <c r="CT41" s="190"/>
      <c r="CU41" s="190"/>
      <c r="CV41" s="190"/>
      <c r="CW41" s="190"/>
      <c r="CX41" s="190"/>
      <c r="CY41" s="190"/>
      <c r="CZ41" s="190"/>
      <c r="DA41" s="190"/>
      <c r="DB41" s="190"/>
      <c r="DC41" s="190"/>
      <c r="DD41" s="190"/>
      <c r="DE41" s="190"/>
      <c r="DF41" s="190"/>
      <c r="DG41" s="190"/>
      <c r="DH41" s="190"/>
      <c r="DI41" s="190"/>
      <c r="DJ41" s="190"/>
      <c r="DK41" s="190"/>
      <c r="DL41" s="190"/>
      <c r="DM41" s="190"/>
      <c r="DN41" s="190"/>
      <c r="DO41" s="190"/>
      <c r="DP41" s="190"/>
      <c r="DQ41" s="190"/>
      <c r="DR41" s="190"/>
      <c r="DS41" s="190"/>
      <c r="DT41" s="190"/>
      <c r="DU41" s="190"/>
      <c r="DV41" s="190"/>
      <c r="DW41" s="190"/>
      <c r="DX41" s="190"/>
      <c r="DY41" s="190"/>
      <c r="DZ41" s="190"/>
    </row>
    <row r="42" spans="1:130" s="194" customFormat="1" ht="16" customHeight="1" thickBot="1" x14ac:dyDescent="0.25">
      <c r="C42" s="218"/>
      <c r="D42" s="561" t="s">
        <v>3</v>
      </c>
      <c r="E42" s="561"/>
      <c r="F42" s="561"/>
      <c r="G42" s="198"/>
      <c r="H42" s="565" t="str">
        <f>IF(AH42="","",AH42)</f>
        <v/>
      </c>
      <c r="I42" s="566"/>
      <c r="J42" s="566"/>
      <c r="K42" s="566"/>
      <c r="L42" s="566"/>
      <c r="M42" s="566"/>
      <c r="N42" s="566"/>
      <c r="O42" s="566"/>
      <c r="P42" s="566"/>
      <c r="Q42" s="566"/>
      <c r="R42" s="566"/>
      <c r="S42" s="566"/>
      <c r="T42" s="566"/>
      <c r="U42" s="566"/>
      <c r="V42" s="566"/>
      <c r="W42" s="566"/>
      <c r="X42" s="566"/>
      <c r="Y42" s="566"/>
      <c r="Z42" s="566"/>
      <c r="AA42" s="567"/>
      <c r="AC42" s="562" t="s">
        <v>9</v>
      </c>
      <c r="AD42" s="562"/>
      <c r="AE42" s="562"/>
      <c r="AF42" s="164"/>
      <c r="AG42" s="169" t="s">
        <v>3</v>
      </c>
      <c r="AH42" s="553"/>
      <c r="AI42" s="554"/>
      <c r="AJ42" s="554"/>
      <c r="AK42" s="554"/>
      <c r="AL42" s="554"/>
      <c r="AM42" s="554"/>
      <c r="AN42" s="554"/>
      <c r="AO42" s="554"/>
      <c r="AP42" s="554"/>
      <c r="AQ42" s="554"/>
      <c r="AR42" s="554"/>
      <c r="AS42" s="554"/>
      <c r="AT42" s="554"/>
      <c r="AU42" s="554"/>
      <c r="AV42" s="554"/>
      <c r="AW42" s="554"/>
      <c r="AX42" s="555"/>
      <c r="AY42" s="186" t="s">
        <v>193</v>
      </c>
      <c r="AZ42" s="190"/>
      <c r="BA42" s="190"/>
      <c r="BB42" s="190"/>
      <c r="BC42" s="190"/>
      <c r="BD42" s="190"/>
      <c r="BE42" s="190"/>
      <c r="BF42" s="190"/>
      <c r="BG42" s="190"/>
      <c r="BH42" s="190"/>
      <c r="BI42" s="190"/>
      <c r="BJ42" s="190"/>
      <c r="BK42" s="190"/>
      <c r="BL42" s="190"/>
      <c r="BM42" s="190"/>
      <c r="BN42" s="190"/>
      <c r="BO42" s="190"/>
      <c r="BP42" s="190"/>
      <c r="BQ42" s="190"/>
      <c r="BR42" s="190"/>
      <c r="BS42" s="190"/>
      <c r="BT42" s="190"/>
      <c r="BU42" s="190"/>
      <c r="BV42" s="190"/>
      <c r="BW42" s="190"/>
      <c r="BX42" s="190"/>
      <c r="BY42" s="190"/>
      <c r="BZ42" s="190"/>
      <c r="CA42" s="190"/>
      <c r="CB42" s="190"/>
      <c r="CC42" s="190"/>
      <c r="CD42" s="190"/>
      <c r="CE42" s="190"/>
      <c r="CF42" s="190"/>
      <c r="CG42" s="190"/>
      <c r="CH42" s="190"/>
      <c r="CI42" s="190"/>
      <c r="CJ42" s="190"/>
      <c r="CK42" s="190"/>
      <c r="CL42" s="190"/>
      <c r="CM42" s="190"/>
      <c r="CN42" s="190"/>
      <c r="CO42" s="190"/>
      <c r="CP42" s="190"/>
      <c r="CQ42" s="190"/>
      <c r="CR42" s="190"/>
      <c r="CS42" s="190"/>
      <c r="CT42" s="190"/>
      <c r="CU42" s="190"/>
      <c r="CV42" s="190"/>
      <c r="CW42" s="190"/>
      <c r="CX42" s="190"/>
      <c r="CY42" s="190"/>
      <c r="CZ42" s="190"/>
      <c r="DA42" s="190"/>
      <c r="DB42" s="190"/>
      <c r="DC42" s="190"/>
      <c r="DD42" s="190"/>
      <c r="DE42" s="190"/>
      <c r="DF42" s="190"/>
      <c r="DG42" s="190"/>
      <c r="DH42" s="190"/>
      <c r="DI42" s="190"/>
      <c r="DJ42" s="190"/>
      <c r="DK42" s="190"/>
      <c r="DL42" s="190"/>
      <c r="DM42" s="190"/>
      <c r="DN42" s="190"/>
      <c r="DO42" s="190"/>
      <c r="DP42" s="190"/>
      <c r="DQ42" s="190"/>
      <c r="DR42" s="190"/>
      <c r="DS42" s="190"/>
      <c r="DT42" s="190"/>
      <c r="DU42" s="190"/>
      <c r="DV42" s="190"/>
      <c r="DW42" s="190"/>
      <c r="DX42" s="190"/>
      <c r="DY42" s="190"/>
      <c r="DZ42" s="190"/>
    </row>
    <row r="43" spans="1:130" s="194" customFormat="1" ht="16" customHeight="1" thickBot="1" x14ac:dyDescent="0.25">
      <c r="C43" s="218"/>
      <c r="D43" s="561" t="s">
        <v>8</v>
      </c>
      <c r="E43" s="561"/>
      <c r="F43" s="561"/>
      <c r="G43" s="198"/>
      <c r="H43" s="67" t="str">
        <f>AG44</f>
        <v/>
      </c>
      <c r="I43" s="78" t="s">
        <v>25</v>
      </c>
      <c r="J43" s="563" t="str">
        <f>IF(AK43="","",AK43)</f>
        <v/>
      </c>
      <c r="K43" s="564"/>
      <c r="L43" s="78" t="s">
        <v>445</v>
      </c>
      <c r="M43" s="563" t="str">
        <f>IF(AM43="","",AM43)</f>
        <v/>
      </c>
      <c r="N43" s="564"/>
      <c r="O43" s="78" t="s">
        <v>11</v>
      </c>
      <c r="P43" s="563" t="str">
        <f>IF(AO43="","",AO43)</f>
        <v/>
      </c>
      <c r="Q43" s="564"/>
      <c r="R43" s="77" t="s">
        <v>12</v>
      </c>
      <c r="S43" s="77"/>
      <c r="T43" s="77"/>
      <c r="U43" s="77"/>
      <c r="V43" s="77"/>
      <c r="W43" s="77"/>
      <c r="X43" s="77"/>
      <c r="Y43" s="77"/>
      <c r="Z43" s="77"/>
      <c r="AA43" s="77"/>
      <c r="AD43" s="225" t="s">
        <v>446</v>
      </c>
      <c r="AF43" s="164"/>
      <c r="AG43" s="169" t="s">
        <v>8</v>
      </c>
      <c r="AH43" s="551"/>
      <c r="AI43" s="552"/>
      <c r="AJ43" s="180" t="s">
        <v>444</v>
      </c>
      <c r="AK43" s="177"/>
      <c r="AL43" s="174" t="s">
        <v>33</v>
      </c>
      <c r="AM43" s="177"/>
      <c r="AN43" s="174" t="s">
        <v>11</v>
      </c>
      <c r="AO43" s="177"/>
      <c r="AP43" s="164" t="s">
        <v>12</v>
      </c>
      <c r="AQ43" s="164"/>
      <c r="AR43" s="164"/>
      <c r="AS43" s="164"/>
      <c r="AT43" s="164"/>
      <c r="AU43" s="164"/>
      <c r="AV43" s="164"/>
      <c r="AW43" s="164"/>
      <c r="AX43" s="164"/>
      <c r="AY43" s="46"/>
      <c r="AZ43" s="190"/>
      <c r="BA43" s="190"/>
      <c r="BB43" s="190"/>
      <c r="BC43" s="190"/>
      <c r="BD43" s="190"/>
      <c r="BE43" s="190"/>
      <c r="BF43" s="190"/>
      <c r="BG43" s="190"/>
      <c r="BH43" s="190"/>
      <c r="BI43" s="190"/>
      <c r="BJ43" s="190"/>
      <c r="BK43" s="190"/>
      <c r="BL43" s="190"/>
      <c r="BM43" s="190"/>
      <c r="BN43" s="190"/>
      <c r="BO43" s="190"/>
      <c r="BP43" s="190"/>
      <c r="BQ43" s="190"/>
      <c r="BR43" s="190"/>
      <c r="BS43" s="190"/>
      <c r="BT43" s="190"/>
      <c r="BU43" s="190"/>
      <c r="BV43" s="190"/>
      <c r="BW43" s="190"/>
      <c r="BX43" s="190"/>
      <c r="BY43" s="190"/>
      <c r="BZ43" s="190"/>
      <c r="CA43" s="190"/>
      <c r="CB43" s="190"/>
      <c r="CC43" s="190"/>
      <c r="CD43" s="190"/>
      <c r="CE43" s="190"/>
      <c r="CF43" s="190"/>
      <c r="CG43" s="190"/>
      <c r="CH43" s="190"/>
      <c r="CI43" s="190"/>
      <c r="CJ43" s="190"/>
      <c r="CK43" s="190"/>
      <c r="CL43" s="190"/>
      <c r="CM43" s="190"/>
      <c r="CN43" s="190"/>
      <c r="CO43" s="190"/>
      <c r="CP43" s="190"/>
      <c r="CQ43" s="190"/>
      <c r="CR43" s="190"/>
      <c r="CS43" s="190"/>
      <c r="CT43" s="190"/>
      <c r="CU43" s="190"/>
      <c r="CV43" s="190"/>
      <c r="CW43" s="190"/>
      <c r="CX43" s="190"/>
      <c r="CY43" s="190"/>
      <c r="CZ43" s="190"/>
      <c r="DA43" s="190"/>
      <c r="DB43" s="190"/>
      <c r="DC43" s="190"/>
      <c r="DD43" s="190"/>
      <c r="DE43" s="190"/>
      <c r="DF43" s="190"/>
      <c r="DG43" s="190"/>
      <c r="DH43" s="190"/>
      <c r="DI43" s="190"/>
      <c r="DJ43" s="190"/>
      <c r="DK43" s="190"/>
      <c r="DL43" s="190"/>
      <c r="DM43" s="190"/>
      <c r="DN43" s="190"/>
      <c r="DO43" s="190"/>
      <c r="DP43" s="190"/>
      <c r="DQ43" s="190"/>
      <c r="DR43" s="190"/>
      <c r="DS43" s="190"/>
      <c r="DT43" s="190"/>
      <c r="DU43" s="190"/>
      <c r="DV43" s="190"/>
      <c r="DW43" s="190"/>
      <c r="DX43" s="190"/>
      <c r="DY43" s="190"/>
      <c r="DZ43" s="190"/>
    </row>
    <row r="44" spans="1:130" s="194" customFormat="1" ht="16" customHeight="1" x14ac:dyDescent="0.2">
      <c r="AF44" s="164"/>
      <c r="AG44" s="187" t="str">
        <f>LEFT(AH43)</f>
        <v/>
      </c>
      <c r="AH44" s="208" t="s">
        <v>190</v>
      </c>
      <c r="AI44" s="46"/>
      <c r="AJ44" s="46"/>
      <c r="AK44" s="46"/>
      <c r="AL44" s="188" t="s">
        <v>295</v>
      </c>
      <c r="AM44" s="46"/>
      <c r="AN44" s="46"/>
      <c r="AO44" s="46"/>
      <c r="AP44" s="46"/>
      <c r="AQ44" s="46"/>
      <c r="AR44" s="46"/>
      <c r="AS44" s="46"/>
      <c r="AT44" s="46"/>
      <c r="AU44" s="46"/>
      <c r="AV44" s="46"/>
      <c r="AW44" s="46"/>
      <c r="AX44" s="46"/>
      <c r="AY44" s="46"/>
      <c r="AZ44" s="190"/>
      <c r="BA44" s="190"/>
      <c r="BB44" s="190"/>
      <c r="BC44" s="190"/>
      <c r="BD44" s="190"/>
      <c r="BE44" s="190"/>
      <c r="BF44" s="190"/>
      <c r="BG44" s="190"/>
      <c r="BH44" s="190"/>
      <c r="BI44" s="190"/>
      <c r="BJ44" s="190"/>
      <c r="BK44" s="190"/>
      <c r="BL44" s="190"/>
      <c r="BM44" s="190"/>
      <c r="BN44" s="190"/>
      <c r="BO44" s="190"/>
      <c r="BP44" s="190"/>
      <c r="BQ44" s="190"/>
      <c r="BR44" s="190"/>
      <c r="BS44" s="190"/>
      <c r="BT44" s="190"/>
      <c r="BU44" s="190"/>
      <c r="BV44" s="190"/>
      <c r="BW44" s="190"/>
      <c r="BX44" s="190"/>
      <c r="BY44" s="190"/>
      <c r="BZ44" s="190"/>
      <c r="CA44" s="190"/>
      <c r="CB44" s="190"/>
      <c r="CC44" s="190"/>
      <c r="CD44" s="190"/>
      <c r="CE44" s="190"/>
      <c r="CF44" s="190"/>
      <c r="CG44" s="190"/>
      <c r="CH44" s="190"/>
      <c r="CI44" s="190"/>
      <c r="CJ44" s="190"/>
      <c r="CK44" s="190"/>
      <c r="CL44" s="190"/>
      <c r="CM44" s="190"/>
      <c r="CN44" s="190"/>
      <c r="CO44" s="190"/>
      <c r="CP44" s="190"/>
      <c r="CQ44" s="190"/>
      <c r="CR44" s="190"/>
      <c r="CS44" s="190"/>
      <c r="CT44" s="190"/>
      <c r="CU44" s="190"/>
      <c r="CV44" s="190"/>
      <c r="CW44" s="190"/>
      <c r="CX44" s="190"/>
      <c r="CY44" s="190"/>
      <c r="CZ44" s="190"/>
      <c r="DA44" s="190"/>
      <c r="DB44" s="190"/>
      <c r="DC44" s="190"/>
      <c r="DD44" s="190"/>
      <c r="DE44" s="190"/>
      <c r="DF44" s="190"/>
      <c r="DG44" s="190"/>
      <c r="DH44" s="190"/>
      <c r="DI44" s="190"/>
      <c r="DJ44" s="190"/>
      <c r="DK44" s="190"/>
      <c r="DL44" s="190"/>
      <c r="DM44" s="190"/>
      <c r="DN44" s="190"/>
      <c r="DO44" s="190"/>
      <c r="DP44" s="190"/>
      <c r="DQ44" s="190"/>
      <c r="DR44" s="190"/>
      <c r="DS44" s="190"/>
      <c r="DT44" s="190"/>
      <c r="DU44" s="190"/>
      <c r="DV44" s="190"/>
      <c r="DW44" s="190"/>
      <c r="DX44" s="190"/>
      <c r="DY44" s="190"/>
      <c r="DZ44" s="190"/>
    </row>
    <row r="45" spans="1:130" s="194" customFormat="1" ht="16" customHeight="1" x14ac:dyDescent="0.2">
      <c r="AF45" s="197"/>
      <c r="AG45" s="197"/>
      <c r="AZ45" s="190"/>
      <c r="BA45" s="190"/>
      <c r="BB45" s="190"/>
      <c r="BC45" s="190"/>
      <c r="BD45" s="190"/>
      <c r="BE45" s="190"/>
      <c r="BF45" s="190"/>
      <c r="BG45" s="190"/>
      <c r="BH45" s="190"/>
      <c r="BI45" s="190"/>
      <c r="BJ45" s="190"/>
      <c r="BK45" s="190"/>
      <c r="BL45" s="190"/>
      <c r="BM45" s="190"/>
      <c r="BN45" s="190"/>
      <c r="BO45" s="190"/>
      <c r="BP45" s="190"/>
      <c r="BQ45" s="190"/>
      <c r="BR45" s="190"/>
      <c r="BS45" s="190"/>
      <c r="BT45" s="190"/>
      <c r="BU45" s="190"/>
      <c r="BV45" s="190"/>
      <c r="BW45" s="190"/>
      <c r="BX45" s="190"/>
      <c r="BY45" s="190"/>
      <c r="BZ45" s="190"/>
      <c r="CA45" s="190"/>
      <c r="CB45" s="190"/>
      <c r="CC45" s="190"/>
      <c r="CD45" s="190"/>
      <c r="CE45" s="190"/>
      <c r="CF45" s="190"/>
      <c r="CG45" s="190"/>
      <c r="CH45" s="190"/>
      <c r="CI45" s="190"/>
      <c r="CJ45" s="190"/>
      <c r="CK45" s="190"/>
      <c r="CL45" s="190"/>
      <c r="CM45" s="190"/>
      <c r="CN45" s="190"/>
      <c r="CO45" s="190"/>
      <c r="CP45" s="190"/>
      <c r="CQ45" s="190"/>
      <c r="CR45" s="190"/>
      <c r="CS45" s="190"/>
      <c r="CT45" s="190"/>
      <c r="CU45" s="190"/>
      <c r="CV45" s="190"/>
      <c r="CW45" s="190"/>
      <c r="CX45" s="190"/>
      <c r="CY45" s="190"/>
      <c r="CZ45" s="190"/>
      <c r="DA45" s="190"/>
      <c r="DB45" s="190"/>
      <c r="DC45" s="190"/>
      <c r="DD45" s="190"/>
      <c r="DE45" s="190"/>
      <c r="DF45" s="190"/>
      <c r="DG45" s="190"/>
      <c r="DH45" s="190"/>
      <c r="DI45" s="190"/>
      <c r="DJ45" s="190"/>
      <c r="DK45" s="190"/>
      <c r="DL45" s="190"/>
      <c r="DM45" s="190"/>
      <c r="DN45" s="190"/>
      <c r="DO45" s="190"/>
      <c r="DP45" s="190"/>
      <c r="DQ45" s="190"/>
      <c r="DR45" s="190"/>
      <c r="DS45" s="190"/>
      <c r="DT45" s="190"/>
      <c r="DU45" s="190"/>
      <c r="DV45" s="190"/>
      <c r="DW45" s="190"/>
      <c r="DX45" s="190"/>
      <c r="DY45" s="190"/>
      <c r="DZ45" s="190"/>
    </row>
    <row r="46" spans="1:130" s="194" customFormat="1" ht="16" customHeight="1" thickBot="1" x14ac:dyDescent="0.25">
      <c r="AF46" s="228"/>
      <c r="AG46" s="229"/>
      <c r="AH46" s="229"/>
      <c r="AI46" s="229"/>
      <c r="AJ46" s="229"/>
      <c r="AK46" s="187"/>
      <c r="AL46" s="187"/>
      <c r="AM46" s="188" t="s">
        <v>439</v>
      </c>
      <c r="AN46" s="187"/>
      <c r="AO46" s="187"/>
      <c r="AP46" s="164"/>
      <c r="AQ46" s="164"/>
      <c r="AR46" s="188"/>
      <c r="AS46" s="164"/>
      <c r="AT46" s="164"/>
      <c r="AU46" s="164"/>
      <c r="AV46" s="164"/>
      <c r="AW46" s="164"/>
      <c r="AX46" s="164"/>
      <c r="AY46" s="46"/>
      <c r="AZ46" s="190"/>
      <c r="BA46" s="190"/>
      <c r="BB46" s="190"/>
      <c r="BC46" s="190"/>
      <c r="BD46" s="190"/>
      <c r="BE46" s="190"/>
      <c r="BF46" s="190"/>
      <c r="BG46" s="190"/>
      <c r="BH46" s="190"/>
      <c r="BI46" s="190"/>
      <c r="BJ46" s="190"/>
      <c r="BK46" s="190"/>
      <c r="BL46" s="190"/>
      <c r="BM46" s="190"/>
      <c r="BN46" s="190"/>
      <c r="BO46" s="190"/>
      <c r="BP46" s="190"/>
      <c r="BQ46" s="190"/>
      <c r="BR46" s="190"/>
      <c r="BS46" s="190"/>
      <c r="BT46" s="190"/>
      <c r="BU46" s="190"/>
      <c r="BV46" s="190"/>
      <c r="BW46" s="190"/>
      <c r="BX46" s="190"/>
      <c r="BY46" s="190"/>
      <c r="BZ46" s="190"/>
      <c r="CA46" s="190"/>
      <c r="CB46" s="190"/>
      <c r="CC46" s="190"/>
      <c r="CD46" s="190"/>
      <c r="CE46" s="190"/>
      <c r="CF46" s="190"/>
      <c r="CG46" s="190"/>
      <c r="CH46" s="190"/>
      <c r="CI46" s="190"/>
      <c r="CJ46" s="190"/>
      <c r="CK46" s="190"/>
      <c r="CL46" s="190"/>
      <c r="CM46" s="190"/>
      <c r="CN46" s="190"/>
      <c r="CO46" s="190"/>
      <c r="CP46" s="190"/>
      <c r="CQ46" s="190"/>
      <c r="CR46" s="190"/>
      <c r="CS46" s="190"/>
      <c r="CT46" s="190"/>
      <c r="CU46" s="190"/>
      <c r="CV46" s="190"/>
      <c r="CW46" s="190"/>
      <c r="CX46" s="190"/>
      <c r="CY46" s="190"/>
      <c r="CZ46" s="190"/>
      <c r="DA46" s="190"/>
      <c r="DB46" s="190"/>
      <c r="DC46" s="190"/>
      <c r="DD46" s="190"/>
      <c r="DE46" s="190"/>
      <c r="DF46" s="190"/>
      <c r="DG46" s="190"/>
      <c r="DH46" s="190"/>
      <c r="DI46" s="190"/>
      <c r="DJ46" s="190"/>
      <c r="DK46" s="190"/>
      <c r="DL46" s="190"/>
      <c r="DM46" s="190"/>
      <c r="DN46" s="190"/>
      <c r="DO46" s="190"/>
      <c r="DP46" s="190"/>
      <c r="DQ46" s="190"/>
      <c r="DR46" s="190"/>
      <c r="DS46" s="190"/>
      <c r="DT46" s="190"/>
      <c r="DU46" s="190"/>
      <c r="DV46" s="190"/>
      <c r="DW46" s="190"/>
      <c r="DX46" s="190"/>
      <c r="DY46" s="190"/>
      <c r="DZ46" s="190"/>
    </row>
    <row r="47" spans="1:130" s="194" customFormat="1" ht="16" customHeight="1" thickBot="1" x14ac:dyDescent="0.25">
      <c r="A47" s="68" t="s">
        <v>535</v>
      </c>
      <c r="C47" s="218"/>
      <c r="D47" s="561" t="s">
        <v>10</v>
      </c>
      <c r="E47" s="561"/>
      <c r="F47" s="561"/>
      <c r="G47" s="198"/>
      <c r="H47" s="60" t="str">
        <f>AT47</f>
        <v/>
      </c>
      <c r="I47" s="62" t="str">
        <f>AU47</f>
        <v/>
      </c>
      <c r="J47" s="78" t="s">
        <v>447</v>
      </c>
      <c r="K47" s="60" t="str">
        <f>IF(LEFT($AL47,1)="","",LEFT($AL47,1))</f>
        <v/>
      </c>
      <c r="L47" s="61" t="str">
        <f>IF(MID($AL47,2,1)="","",MID($AL47,2,1))</f>
        <v/>
      </c>
      <c r="M47" s="61" t="str">
        <f>IF(MID($AL47,3,1)="","",MID($AL47,3,1))</f>
        <v/>
      </c>
      <c r="N47" s="61" t="str">
        <f>IF(MID($AL47,4,1)="","",MID($AL47,4,1))</f>
        <v/>
      </c>
      <c r="O47" s="61" t="str">
        <f>IF(MID($AL47,5,1)="","",MID($AL47,5,1))</f>
        <v/>
      </c>
      <c r="P47" s="62" t="str">
        <f>IF(RIGHT(AL47)="","",RIGHT(AL47))</f>
        <v/>
      </c>
      <c r="Q47" s="78" t="s">
        <v>444</v>
      </c>
      <c r="R47" s="79" t="str">
        <f>IF(AR47="","",AR47)</f>
        <v/>
      </c>
      <c r="S47" s="77"/>
      <c r="T47" s="77"/>
      <c r="U47" s="77"/>
      <c r="V47" s="77"/>
      <c r="W47" s="77"/>
      <c r="X47" s="77"/>
      <c r="Y47" s="77"/>
      <c r="Z47" s="77"/>
      <c r="AA47" s="77"/>
      <c r="AF47" s="229"/>
      <c r="AG47" s="169" t="s">
        <v>530</v>
      </c>
      <c r="AH47" s="553"/>
      <c r="AI47" s="554"/>
      <c r="AJ47" s="555"/>
      <c r="AK47" s="180" t="s">
        <v>447</v>
      </c>
      <c r="AL47" s="556"/>
      <c r="AM47" s="557"/>
      <c r="AN47" s="557"/>
      <c r="AO47" s="557"/>
      <c r="AP47" s="558"/>
      <c r="AQ47" s="180" t="s">
        <v>447</v>
      </c>
      <c r="AR47" s="178"/>
      <c r="AS47" s="227"/>
      <c r="AT47" s="227" t="str">
        <f>LEFT(AH47)</f>
        <v/>
      </c>
      <c r="AU47" s="227" t="str">
        <f>MID(AH47,2,1)</f>
        <v/>
      </c>
      <c r="AV47" s="223"/>
      <c r="AW47" s="230"/>
      <c r="AX47" s="230"/>
      <c r="AY47" s="46"/>
      <c r="AZ47" s="190"/>
      <c r="BA47" s="190"/>
      <c r="BB47" s="190"/>
      <c r="BC47" s="190"/>
      <c r="BD47" s="190"/>
      <c r="BE47" s="190"/>
      <c r="BF47" s="190"/>
      <c r="BG47" s="190"/>
      <c r="BH47" s="190"/>
      <c r="BI47" s="190"/>
      <c r="BJ47" s="190"/>
      <c r="BK47" s="190"/>
      <c r="BL47" s="190"/>
      <c r="BM47" s="190"/>
      <c r="BN47" s="190"/>
      <c r="BO47" s="190"/>
      <c r="BP47" s="190"/>
      <c r="BQ47" s="190"/>
      <c r="BR47" s="190"/>
      <c r="BS47" s="190"/>
      <c r="BT47" s="190"/>
      <c r="BU47" s="190"/>
      <c r="BV47" s="190"/>
      <c r="BW47" s="190"/>
      <c r="BX47" s="190"/>
      <c r="BY47" s="190"/>
      <c r="BZ47" s="190"/>
      <c r="CA47" s="190"/>
      <c r="CB47" s="190"/>
      <c r="CC47" s="190"/>
      <c r="CD47" s="190"/>
      <c r="CE47" s="190"/>
      <c r="CF47" s="190"/>
      <c r="CG47" s="190"/>
      <c r="CH47" s="190"/>
      <c r="CI47" s="190"/>
      <c r="CJ47" s="190"/>
      <c r="CK47" s="190"/>
      <c r="CL47" s="190"/>
      <c r="CM47" s="190"/>
      <c r="CN47" s="190"/>
      <c r="CO47" s="190"/>
      <c r="CP47" s="190"/>
      <c r="CQ47" s="190"/>
      <c r="CR47" s="190"/>
      <c r="CS47" s="190"/>
      <c r="CT47" s="190"/>
      <c r="CU47" s="190"/>
      <c r="CV47" s="190"/>
      <c r="CW47" s="190"/>
      <c r="CX47" s="190"/>
      <c r="CY47" s="190"/>
      <c r="CZ47" s="190"/>
      <c r="DA47" s="190"/>
      <c r="DB47" s="190"/>
      <c r="DC47" s="190"/>
      <c r="DD47" s="190"/>
      <c r="DE47" s="190"/>
      <c r="DF47" s="190"/>
      <c r="DG47" s="190"/>
      <c r="DH47" s="190"/>
      <c r="DI47" s="190"/>
      <c r="DJ47" s="190"/>
      <c r="DK47" s="190"/>
      <c r="DL47" s="190"/>
      <c r="DM47" s="190"/>
      <c r="DN47" s="190"/>
      <c r="DO47" s="190"/>
      <c r="DP47" s="190"/>
      <c r="DQ47" s="190"/>
      <c r="DR47" s="190"/>
      <c r="DS47" s="190"/>
      <c r="DT47" s="190"/>
      <c r="DU47" s="190"/>
      <c r="DV47" s="190"/>
      <c r="DW47" s="190"/>
      <c r="DX47" s="190"/>
      <c r="DY47" s="190"/>
      <c r="DZ47" s="190"/>
    </row>
    <row r="48" spans="1:130" s="194" customFormat="1" ht="16" customHeight="1" thickBot="1" x14ac:dyDescent="0.25">
      <c r="C48" s="218"/>
      <c r="D48" s="561" t="s">
        <v>492</v>
      </c>
      <c r="E48" s="561"/>
      <c r="F48" s="561"/>
      <c r="G48" s="198"/>
      <c r="H48" s="565" t="str">
        <f>IF(AH48="","",AH48)</f>
        <v/>
      </c>
      <c r="I48" s="566"/>
      <c r="J48" s="566"/>
      <c r="K48" s="566"/>
      <c r="L48" s="566"/>
      <c r="M48" s="566"/>
      <c r="N48" s="566"/>
      <c r="O48" s="566"/>
      <c r="P48" s="566"/>
      <c r="Q48" s="566"/>
      <c r="R48" s="566"/>
      <c r="S48" s="566"/>
      <c r="T48" s="566"/>
      <c r="U48" s="566"/>
      <c r="V48" s="566"/>
      <c r="W48" s="566"/>
      <c r="X48" s="566"/>
      <c r="Y48" s="566"/>
      <c r="Z48" s="566"/>
      <c r="AA48" s="567"/>
      <c r="AF48" s="164"/>
      <c r="AG48" s="169" t="s">
        <v>488</v>
      </c>
      <c r="AH48" s="553"/>
      <c r="AI48" s="554"/>
      <c r="AJ48" s="554"/>
      <c r="AK48" s="554"/>
      <c r="AL48" s="554"/>
      <c r="AM48" s="554"/>
      <c r="AN48" s="554"/>
      <c r="AO48" s="554"/>
      <c r="AP48" s="554"/>
      <c r="AQ48" s="554"/>
      <c r="AR48" s="554"/>
      <c r="AS48" s="554"/>
      <c r="AT48" s="554"/>
      <c r="AU48" s="554"/>
      <c r="AV48" s="554"/>
      <c r="AW48" s="554"/>
      <c r="AX48" s="555"/>
      <c r="AY48" s="186" t="s">
        <v>193</v>
      </c>
      <c r="AZ48" s="235" t="str">
        <f>ASC(AH48)</f>
        <v/>
      </c>
      <c r="BA48" s="235" t="str">
        <f>SUBSTITUTE(SUBSTITUTE(SUBSTITUTE(SUBSTITUTE(SUBSTITUTE(SUBSTITUTE(SUBSTITUTE(SUBSTITUTE(SUBSTITUTE(SUBSTITUTE(SUBSTITUTE(SUBSTITUTE(SUBSTITUTE(SUBSTITUTE(SUBSTITUTE(SUBSTITUTE(SUBSTITUTE(SUBSTITUTE(SUBSTITUTE(SUBSTITUTE(SUBSTITUTE(SUBSTITUTE(SUBSTITUTE(SUBSTITUTE(SUBSTITUTE(AZ48,"が","か゛"),"ぎ","き゛"),"ぐ","く゛"),"げ","け゛"),"ご","こ゛"),"ざ","さ゛"),"じ","し゛"),"ず","す゛"),"ぜ","せ゛"),"ぞ","そ゛"),"だ","た゛"),"ぢ","ち゛"),"づ","つ゛"),"で","て゛"),"ど","と゛"),"ば","は゛"),"び","ひ゛"),"ぶ","ふ゛"),"べ","へ゛"),"ぼ","ほ゛"),"ぱ","は゜"),"ぴ","ひ゜"),"ぷ","ふ゜"),"ぺ","へ゜"),"ぽ","ほ゜")</f>
        <v/>
      </c>
      <c r="BB48" s="235" t="str">
        <f>DBCS(MID($BA48,COLUMNS($BB48:BB48),1))</f>
        <v/>
      </c>
      <c r="BC48" s="235" t="str">
        <f>DBCS(MID($BA48,COLUMNS($BB48:BC48),1))</f>
        <v/>
      </c>
      <c r="BD48" s="235" t="str">
        <f>DBCS(MID($BA48,COLUMNS($BB48:BD48),1))</f>
        <v/>
      </c>
      <c r="BE48" s="235" t="str">
        <f>DBCS(MID($BA48,COLUMNS($BB48:BE48),1))</f>
        <v/>
      </c>
      <c r="BF48" s="235" t="str">
        <f>DBCS(MID($BA48,COLUMNS($BB48:BF48),1))</f>
        <v/>
      </c>
      <c r="BG48" s="235" t="str">
        <f>DBCS(MID($BA48,COLUMNS($BB48:BG48),1))</f>
        <v/>
      </c>
      <c r="BH48" s="235" t="str">
        <f>DBCS(MID($BA48,COLUMNS($BB48:BH48),1))</f>
        <v/>
      </c>
      <c r="BI48" s="235" t="str">
        <f>DBCS(MID($BA48,COLUMNS($BB48:BI48),1))</f>
        <v/>
      </c>
      <c r="BJ48" s="235" t="str">
        <f>DBCS(MID($BA48,COLUMNS($BB48:BJ48),1))</f>
        <v/>
      </c>
      <c r="BK48" s="235" t="str">
        <f>DBCS(MID($BA48,COLUMNS($BB48:BK48),1))</f>
        <v/>
      </c>
      <c r="BL48" s="235" t="str">
        <f>DBCS(MID($BA48,COLUMNS($BB48:BL48),1))</f>
        <v/>
      </c>
      <c r="BM48" s="235" t="str">
        <f>DBCS(MID($BA48,COLUMNS($BB48:BM48),1))</f>
        <v/>
      </c>
      <c r="BN48" s="235" t="str">
        <f>DBCS(MID($BA48,COLUMNS($BB48:BN48),1))</f>
        <v/>
      </c>
      <c r="BO48" s="235" t="str">
        <f>DBCS(MID($BA48,COLUMNS($BB48:BO48),1))</f>
        <v/>
      </c>
      <c r="BP48" s="235" t="str">
        <f>DBCS(MID($BA48,COLUMNS($BB48:BP48),1))</f>
        <v/>
      </c>
      <c r="BQ48" s="235" t="str">
        <f>DBCS(MID($BA48,COLUMNS($BB48:BQ48),1))</f>
        <v/>
      </c>
      <c r="BR48" s="235" t="str">
        <f>DBCS(MID($BA48,COLUMNS($BB48:BR48),1))</f>
        <v/>
      </c>
      <c r="BS48" s="235" t="str">
        <f>DBCS(MID($BA48,COLUMNS($BB48:BS48),1))</f>
        <v/>
      </c>
      <c r="BT48" s="235" t="str">
        <f>DBCS(MID($BA48,COLUMNS($BB48:BT48),1))</f>
        <v/>
      </c>
      <c r="BU48" s="235" t="str">
        <f>DBCS(MID($BA48,COLUMNS($BB48:BU48),1))</f>
        <v/>
      </c>
      <c r="BV48" s="235" t="str">
        <f>DBCS(MID($BA48,COLUMNS($BB48:BV48),1))</f>
        <v/>
      </c>
      <c r="BW48" s="235" t="str">
        <f>DBCS(MID($BA48,COLUMNS($BB48:BW48),1))</f>
        <v/>
      </c>
      <c r="BX48" s="235" t="str">
        <f>DBCS(MID($BA48,COLUMNS($BB48:BX48),1))</f>
        <v/>
      </c>
      <c r="BY48" s="235" t="str">
        <f>DBCS(MID($BA48,COLUMNS($BB48:BY48),1))</f>
        <v/>
      </c>
      <c r="BZ48" s="235" t="str">
        <f>DBCS(MID($BA48,COLUMNS($BB48:BZ48),1))</f>
        <v/>
      </c>
      <c r="CA48" s="235" t="str">
        <f>DBCS(MID($BA48,COLUMNS($BB48:CA48),1))</f>
        <v/>
      </c>
      <c r="CB48" s="235" t="str">
        <f>DBCS(MID($BA48,COLUMNS($BB48:CB48),1))</f>
        <v/>
      </c>
      <c r="CC48" s="235" t="str">
        <f>DBCS(MID($BA48,COLUMNS($BB48:CC48),1))</f>
        <v/>
      </c>
      <c r="CD48" s="235" t="str">
        <f>DBCS(MID($BA48,COLUMNS($BB48:CD48),1))</f>
        <v/>
      </c>
      <c r="CE48" s="235" t="str">
        <f>DBCS(MID($BA48,COLUMNS($BB48:CE48),1))</f>
        <v/>
      </c>
      <c r="CF48" s="235" t="str">
        <f>DBCS(MID($BA48,COLUMNS($BB48:CF48),1))</f>
        <v/>
      </c>
      <c r="CG48" s="235" t="str">
        <f>DBCS(MID($BA48,COLUMNS($BB48:CG48),1))</f>
        <v/>
      </c>
      <c r="CH48" s="235" t="str">
        <f>DBCS(MID($BA48,COLUMNS($BB48:CH48),1))</f>
        <v/>
      </c>
      <c r="CI48" s="235" t="str">
        <f>DBCS(MID($BA48,COLUMNS($BB48:CI48),1))</f>
        <v/>
      </c>
      <c r="CJ48" s="235" t="str">
        <f>DBCS(MID($BA48,COLUMNS($BB48:CJ48),1))</f>
        <v/>
      </c>
      <c r="CK48" s="235" t="str">
        <f>DBCS(MID($BA48,COLUMNS($BB48:CK48),1))</f>
        <v/>
      </c>
      <c r="CL48" s="235" t="str">
        <f>DBCS(MID($BA48,COLUMNS($BB48:CL48),1))</f>
        <v/>
      </c>
      <c r="CM48" s="235" t="str">
        <f>DBCS(MID($BA48,COLUMNS($BB48:CM48),1))</f>
        <v/>
      </c>
      <c r="CN48" s="235" t="str">
        <f>DBCS(MID($BA48,COLUMNS($BB48:CN48),1))</f>
        <v/>
      </c>
      <c r="CO48" s="235" t="str">
        <f>DBCS(MID($BA48,COLUMNS($BB48:CO48),1))</f>
        <v/>
      </c>
      <c r="CP48" s="190"/>
      <c r="CQ48" s="190"/>
      <c r="CR48" s="190"/>
      <c r="CS48" s="190"/>
      <c r="CT48" s="190"/>
      <c r="CU48" s="190"/>
      <c r="CV48" s="190"/>
      <c r="CW48" s="190"/>
      <c r="CX48" s="190"/>
      <c r="CY48" s="190"/>
      <c r="CZ48" s="190"/>
      <c r="DA48" s="190"/>
      <c r="DB48" s="190"/>
      <c r="DC48" s="190"/>
      <c r="DD48" s="190"/>
      <c r="DE48" s="190"/>
      <c r="DF48" s="190"/>
      <c r="DG48" s="190"/>
      <c r="DH48" s="190"/>
      <c r="DI48" s="190"/>
      <c r="DJ48" s="190"/>
      <c r="DK48" s="190"/>
      <c r="DL48" s="190"/>
      <c r="DM48" s="190"/>
      <c r="DN48" s="190"/>
      <c r="DO48" s="190"/>
      <c r="DP48" s="190"/>
      <c r="DQ48" s="190"/>
      <c r="DR48" s="190"/>
      <c r="DS48" s="190"/>
      <c r="DT48" s="190"/>
      <c r="DU48" s="190"/>
      <c r="DV48" s="190"/>
      <c r="DW48" s="190"/>
      <c r="DX48" s="190"/>
      <c r="DY48" s="190"/>
      <c r="DZ48" s="190"/>
    </row>
    <row r="49" spans="3:130" s="194" customFormat="1" ht="16" customHeight="1" thickBot="1" x14ac:dyDescent="0.25">
      <c r="C49" s="218"/>
      <c r="D49" s="561" t="s">
        <v>3</v>
      </c>
      <c r="E49" s="561"/>
      <c r="F49" s="561"/>
      <c r="G49" s="198"/>
      <c r="H49" s="565" t="str">
        <f>IF(AH49="","",AH49)</f>
        <v/>
      </c>
      <c r="I49" s="566"/>
      <c r="J49" s="566"/>
      <c r="K49" s="566"/>
      <c r="L49" s="566"/>
      <c r="M49" s="566"/>
      <c r="N49" s="566"/>
      <c r="O49" s="566"/>
      <c r="P49" s="566"/>
      <c r="Q49" s="566"/>
      <c r="R49" s="566"/>
      <c r="S49" s="566"/>
      <c r="T49" s="566"/>
      <c r="U49" s="566"/>
      <c r="V49" s="566"/>
      <c r="W49" s="566"/>
      <c r="X49" s="566"/>
      <c r="Y49" s="566"/>
      <c r="Z49" s="566"/>
      <c r="AA49" s="567"/>
      <c r="AC49" s="562" t="s">
        <v>9</v>
      </c>
      <c r="AD49" s="562"/>
      <c r="AE49" s="562"/>
      <c r="AF49" s="164"/>
      <c r="AG49" s="169" t="s">
        <v>3</v>
      </c>
      <c r="AH49" s="553"/>
      <c r="AI49" s="554"/>
      <c r="AJ49" s="554"/>
      <c r="AK49" s="554"/>
      <c r="AL49" s="554"/>
      <c r="AM49" s="554"/>
      <c r="AN49" s="554"/>
      <c r="AO49" s="554"/>
      <c r="AP49" s="554"/>
      <c r="AQ49" s="554"/>
      <c r="AR49" s="554"/>
      <c r="AS49" s="554"/>
      <c r="AT49" s="554"/>
      <c r="AU49" s="554"/>
      <c r="AV49" s="554"/>
      <c r="AW49" s="554"/>
      <c r="AX49" s="555"/>
      <c r="AY49" s="186" t="s">
        <v>193</v>
      </c>
      <c r="AZ49" s="190"/>
      <c r="BA49" s="190"/>
      <c r="BB49" s="190"/>
      <c r="BC49" s="190"/>
      <c r="BD49" s="190"/>
      <c r="BE49" s="190"/>
      <c r="BF49" s="190"/>
      <c r="BG49" s="190"/>
      <c r="BH49" s="190"/>
      <c r="BI49" s="190"/>
      <c r="BJ49" s="190"/>
      <c r="BK49" s="190"/>
      <c r="BL49" s="190"/>
      <c r="BM49" s="190"/>
      <c r="BN49" s="190"/>
      <c r="BO49" s="190"/>
      <c r="BP49" s="190"/>
      <c r="BQ49" s="190"/>
      <c r="BR49" s="190"/>
      <c r="BS49" s="190"/>
      <c r="BT49" s="190"/>
      <c r="BU49" s="190"/>
      <c r="BV49" s="190"/>
      <c r="BW49" s="190"/>
      <c r="BX49" s="190"/>
      <c r="BY49" s="190"/>
      <c r="BZ49" s="190"/>
      <c r="CA49" s="190"/>
      <c r="CB49" s="190"/>
      <c r="CC49" s="190"/>
      <c r="CD49" s="190"/>
      <c r="CE49" s="190"/>
      <c r="CF49" s="190"/>
      <c r="CG49" s="190"/>
      <c r="CH49" s="190"/>
      <c r="CI49" s="190"/>
      <c r="CJ49" s="190"/>
      <c r="CK49" s="190"/>
      <c r="CL49" s="190"/>
      <c r="CM49" s="190"/>
      <c r="CN49" s="190"/>
      <c r="CO49" s="190"/>
      <c r="CP49" s="190"/>
      <c r="CQ49" s="190"/>
      <c r="CR49" s="190"/>
      <c r="CS49" s="190"/>
      <c r="CT49" s="190"/>
      <c r="CU49" s="190"/>
      <c r="CV49" s="190"/>
      <c r="CW49" s="190"/>
      <c r="CX49" s="190"/>
      <c r="CY49" s="190"/>
      <c r="CZ49" s="190"/>
      <c r="DA49" s="190"/>
      <c r="DB49" s="190"/>
      <c r="DC49" s="190"/>
      <c r="DD49" s="190"/>
      <c r="DE49" s="190"/>
      <c r="DF49" s="190"/>
      <c r="DG49" s="190"/>
      <c r="DH49" s="190"/>
      <c r="DI49" s="190"/>
      <c r="DJ49" s="190"/>
      <c r="DK49" s="190"/>
      <c r="DL49" s="190"/>
      <c r="DM49" s="190"/>
      <c r="DN49" s="190"/>
      <c r="DO49" s="190"/>
      <c r="DP49" s="190"/>
      <c r="DQ49" s="190"/>
      <c r="DR49" s="190"/>
      <c r="DS49" s="190"/>
      <c r="DT49" s="190"/>
      <c r="DU49" s="190"/>
      <c r="DV49" s="190"/>
      <c r="DW49" s="190"/>
      <c r="DX49" s="190"/>
      <c r="DY49" s="190"/>
      <c r="DZ49" s="190"/>
    </row>
    <row r="50" spans="3:130" s="194" customFormat="1" ht="16" customHeight="1" thickBot="1" x14ac:dyDescent="0.25">
      <c r="C50" s="218"/>
      <c r="D50" s="561" t="s">
        <v>8</v>
      </c>
      <c r="E50" s="561"/>
      <c r="F50" s="561"/>
      <c r="G50" s="198"/>
      <c r="H50" s="67" t="str">
        <f>AG51</f>
        <v/>
      </c>
      <c r="I50" s="78" t="s">
        <v>490</v>
      </c>
      <c r="J50" s="563" t="str">
        <f>IF(AK50="","",AK50)</f>
        <v/>
      </c>
      <c r="K50" s="564"/>
      <c r="L50" s="78" t="s">
        <v>445</v>
      </c>
      <c r="M50" s="563" t="str">
        <f>IF(AM50="","",AM50)</f>
        <v/>
      </c>
      <c r="N50" s="564"/>
      <c r="O50" s="78" t="s">
        <v>11</v>
      </c>
      <c r="P50" s="563" t="str">
        <f>IF(AO50="","",AO50)</f>
        <v/>
      </c>
      <c r="Q50" s="564"/>
      <c r="R50" s="77" t="s">
        <v>12</v>
      </c>
      <c r="S50" s="77"/>
      <c r="T50" s="77"/>
      <c r="U50" s="77"/>
      <c r="V50" s="77"/>
      <c r="W50" s="77"/>
      <c r="X50" s="77"/>
      <c r="Y50" s="77"/>
      <c r="Z50" s="77"/>
      <c r="AA50" s="77"/>
      <c r="AD50" s="225" t="s">
        <v>407</v>
      </c>
      <c r="AF50" s="164"/>
      <c r="AG50" s="169" t="s">
        <v>8</v>
      </c>
      <c r="AH50" s="551"/>
      <c r="AI50" s="552"/>
      <c r="AJ50" s="180" t="s">
        <v>447</v>
      </c>
      <c r="AK50" s="177"/>
      <c r="AL50" s="174" t="s">
        <v>33</v>
      </c>
      <c r="AM50" s="177"/>
      <c r="AN50" s="174" t="s">
        <v>11</v>
      </c>
      <c r="AO50" s="177"/>
      <c r="AP50" s="174" t="s">
        <v>12</v>
      </c>
      <c r="AQ50" s="174"/>
      <c r="AR50" s="174"/>
      <c r="AS50" s="174"/>
      <c r="AT50" s="174"/>
      <c r="AU50" s="174"/>
      <c r="AV50" s="174"/>
      <c r="AW50" s="174"/>
      <c r="AX50" s="174"/>
      <c r="AY50" s="46"/>
      <c r="AZ50" s="190"/>
      <c r="BA50" s="190"/>
      <c r="BB50" s="190"/>
      <c r="BC50" s="190"/>
      <c r="BD50" s="190"/>
      <c r="BE50" s="190"/>
      <c r="BF50" s="190"/>
      <c r="BG50" s="190"/>
      <c r="BH50" s="190"/>
      <c r="BI50" s="190"/>
      <c r="BJ50" s="190"/>
      <c r="BK50" s="190"/>
      <c r="BL50" s="190"/>
      <c r="BM50" s="190"/>
      <c r="BN50" s="190"/>
      <c r="BO50" s="190"/>
      <c r="BP50" s="190"/>
      <c r="BQ50" s="190"/>
      <c r="BR50" s="190"/>
      <c r="BS50" s="190"/>
      <c r="BT50" s="190"/>
      <c r="BU50" s="190"/>
      <c r="BV50" s="190"/>
      <c r="BW50" s="190"/>
      <c r="BX50" s="190"/>
      <c r="BY50" s="190"/>
      <c r="BZ50" s="190"/>
      <c r="CA50" s="190"/>
      <c r="CB50" s="190"/>
      <c r="CC50" s="190"/>
      <c r="CD50" s="190"/>
      <c r="CE50" s="190"/>
      <c r="CF50" s="190"/>
      <c r="CG50" s="190"/>
      <c r="CH50" s="190"/>
      <c r="CI50" s="190"/>
      <c r="CJ50" s="190"/>
      <c r="CK50" s="190"/>
      <c r="CL50" s="190"/>
      <c r="CM50" s="190"/>
      <c r="CN50" s="190"/>
      <c r="CO50" s="190"/>
      <c r="CP50" s="190"/>
      <c r="CQ50" s="190"/>
      <c r="CR50" s="190"/>
      <c r="CS50" s="190"/>
      <c r="CT50" s="190"/>
      <c r="CU50" s="190"/>
      <c r="CV50" s="190"/>
      <c r="CW50" s="190"/>
      <c r="CX50" s="190"/>
      <c r="CY50" s="190"/>
      <c r="CZ50" s="190"/>
      <c r="DA50" s="190"/>
      <c r="DB50" s="190"/>
      <c r="DC50" s="190"/>
      <c r="DD50" s="190"/>
      <c r="DE50" s="190"/>
      <c r="DF50" s="190"/>
      <c r="DG50" s="190"/>
      <c r="DH50" s="190"/>
      <c r="DI50" s="190"/>
      <c r="DJ50" s="190"/>
      <c r="DK50" s="190"/>
      <c r="DL50" s="190"/>
      <c r="DM50" s="190"/>
      <c r="DN50" s="190"/>
      <c r="DO50" s="190"/>
      <c r="DP50" s="190"/>
      <c r="DQ50" s="190"/>
      <c r="DR50" s="190"/>
      <c r="DS50" s="190"/>
      <c r="DT50" s="190"/>
      <c r="DU50" s="190"/>
      <c r="DV50" s="190"/>
      <c r="DW50" s="190"/>
      <c r="DX50" s="190"/>
      <c r="DY50" s="190"/>
      <c r="DZ50" s="190"/>
    </row>
    <row r="51" spans="3:130" s="194" customFormat="1" ht="16" customHeight="1" x14ac:dyDescent="0.2">
      <c r="C51" s="172"/>
      <c r="D51" s="201"/>
      <c r="E51" s="201"/>
      <c r="F51" s="201"/>
      <c r="G51" s="172"/>
      <c r="H51" s="77"/>
      <c r="I51" s="77"/>
      <c r="J51" s="77"/>
      <c r="K51" s="77"/>
      <c r="L51" s="77"/>
      <c r="M51" s="77"/>
      <c r="N51" s="77"/>
      <c r="O51" s="77"/>
      <c r="P51" s="77"/>
      <c r="Q51" s="77"/>
      <c r="R51" s="77"/>
      <c r="S51" s="77"/>
      <c r="T51" s="77"/>
      <c r="U51" s="77"/>
      <c r="V51" s="77"/>
      <c r="W51" s="77"/>
      <c r="X51" s="77"/>
      <c r="Y51" s="77"/>
      <c r="Z51" s="77"/>
      <c r="AA51" s="77"/>
      <c r="AD51" s="202"/>
      <c r="AF51" s="164"/>
      <c r="AG51" s="187" t="str">
        <f>LEFT(AH50)</f>
        <v/>
      </c>
      <c r="AH51" s="208" t="s">
        <v>190</v>
      </c>
      <c r="AI51" s="46"/>
      <c r="AJ51" s="46"/>
      <c r="AK51" s="46"/>
      <c r="AL51" s="188" t="s">
        <v>295</v>
      </c>
      <c r="AM51" s="46"/>
      <c r="AN51" s="46"/>
      <c r="AO51" s="46"/>
      <c r="AP51" s="46"/>
      <c r="AQ51" s="46"/>
      <c r="AR51" s="46"/>
      <c r="AS51" s="46"/>
      <c r="AT51" s="46"/>
      <c r="AU51" s="46"/>
      <c r="AV51" s="46"/>
      <c r="AW51" s="46"/>
      <c r="AX51" s="46"/>
      <c r="AY51" s="46"/>
      <c r="AZ51" s="190"/>
      <c r="BA51" s="190"/>
      <c r="BB51" s="190"/>
      <c r="BC51" s="190"/>
      <c r="BD51" s="190"/>
      <c r="BE51" s="190"/>
      <c r="BF51" s="190"/>
      <c r="BG51" s="190"/>
      <c r="BH51" s="190"/>
      <c r="BI51" s="190"/>
      <c r="BJ51" s="190"/>
      <c r="BK51" s="190"/>
      <c r="BL51" s="190"/>
      <c r="BM51" s="190"/>
      <c r="BN51" s="190"/>
      <c r="BO51" s="190"/>
      <c r="BP51" s="190"/>
      <c r="BQ51" s="190"/>
      <c r="BR51" s="190"/>
      <c r="BS51" s="190"/>
      <c r="BT51" s="190"/>
      <c r="BU51" s="190"/>
      <c r="BV51" s="190"/>
      <c r="BW51" s="190"/>
      <c r="BX51" s="190"/>
      <c r="BY51" s="190"/>
      <c r="BZ51" s="190"/>
      <c r="CA51" s="190"/>
      <c r="CB51" s="190"/>
      <c r="CC51" s="190"/>
      <c r="CD51" s="190"/>
      <c r="CE51" s="190"/>
      <c r="CF51" s="190"/>
      <c r="CG51" s="190"/>
      <c r="CH51" s="190"/>
      <c r="CI51" s="190"/>
      <c r="CJ51" s="190"/>
      <c r="CK51" s="190"/>
      <c r="CL51" s="190"/>
      <c r="CM51" s="190"/>
      <c r="CN51" s="190"/>
      <c r="CO51" s="190"/>
      <c r="CP51" s="190"/>
      <c r="CQ51" s="190"/>
      <c r="CR51" s="190"/>
      <c r="CS51" s="190"/>
      <c r="CT51" s="190"/>
      <c r="CU51" s="190"/>
      <c r="CV51" s="190"/>
      <c r="CW51" s="190"/>
      <c r="CX51" s="190"/>
      <c r="CY51" s="190"/>
      <c r="CZ51" s="190"/>
      <c r="DA51" s="190"/>
      <c r="DB51" s="190"/>
      <c r="DC51" s="190"/>
      <c r="DD51" s="190"/>
      <c r="DE51" s="190"/>
      <c r="DF51" s="190"/>
      <c r="DG51" s="190"/>
      <c r="DH51" s="190"/>
      <c r="DI51" s="190"/>
      <c r="DJ51" s="190"/>
      <c r="DK51" s="190"/>
      <c r="DL51" s="190"/>
      <c r="DM51" s="190"/>
      <c r="DN51" s="190"/>
      <c r="DO51" s="190"/>
      <c r="DP51" s="190"/>
      <c r="DQ51" s="190"/>
      <c r="DR51" s="190"/>
      <c r="DS51" s="190"/>
      <c r="DT51" s="190"/>
      <c r="DU51" s="190"/>
      <c r="DV51" s="190"/>
      <c r="DW51" s="190"/>
      <c r="DX51" s="190"/>
      <c r="DY51" s="190"/>
      <c r="DZ51" s="190"/>
    </row>
  </sheetData>
  <sheetProtection sheet="1" objects="1" scenarios="1"/>
  <mergeCells count="94">
    <mergeCell ref="M50:N50"/>
    <mergeCell ref="P50:Q50"/>
    <mergeCell ref="H35:AA35"/>
    <mergeCell ref="H41:AA41"/>
    <mergeCell ref="H42:AA42"/>
    <mergeCell ref="H48:AA48"/>
    <mergeCell ref="H49:AA49"/>
    <mergeCell ref="J36:K36"/>
    <mergeCell ref="M36:N36"/>
    <mergeCell ref="P36:Q36"/>
    <mergeCell ref="J43:K43"/>
    <mergeCell ref="M43:N43"/>
    <mergeCell ref="P43:Q43"/>
    <mergeCell ref="A1:AE1"/>
    <mergeCell ref="D4:G4"/>
    <mergeCell ref="K4:R4"/>
    <mergeCell ref="L5:M5"/>
    <mergeCell ref="C8:G8"/>
    <mergeCell ref="I8:S8"/>
    <mergeCell ref="U8:X8"/>
    <mergeCell ref="AH8:AJ8"/>
    <mergeCell ref="C9:G10"/>
    <mergeCell ref="H9:AA10"/>
    <mergeCell ref="AH9:AX10"/>
    <mergeCell ref="D15:F15"/>
    <mergeCell ref="AH15:AI15"/>
    <mergeCell ref="AK15:AL15"/>
    <mergeCell ref="AY16:AZ16"/>
    <mergeCell ref="C16:G16"/>
    <mergeCell ref="N16:P16"/>
    <mergeCell ref="Q16:S16"/>
    <mergeCell ref="T16:V16"/>
    <mergeCell ref="W16:X16"/>
    <mergeCell ref="Y16:AA16"/>
    <mergeCell ref="AB16:AC16"/>
    <mergeCell ref="AO16:AQ16"/>
    <mergeCell ref="AR16:AS16"/>
    <mergeCell ref="AT16:AV16"/>
    <mergeCell ref="AH16:AJ16"/>
    <mergeCell ref="C17:C18"/>
    <mergeCell ref="D17:F18"/>
    <mergeCell ref="G17:G18"/>
    <mergeCell ref="AH17:AX18"/>
    <mergeCell ref="D19:F19"/>
    <mergeCell ref="AC19:AE19"/>
    <mergeCell ref="AH19:AM19"/>
    <mergeCell ref="D28:F28"/>
    <mergeCell ref="AH28:AI28"/>
    <mergeCell ref="C20:G20"/>
    <mergeCell ref="AH20:AK20"/>
    <mergeCell ref="AH21:AJ21"/>
    <mergeCell ref="D25:F25"/>
    <mergeCell ref="AH25:AJ25"/>
    <mergeCell ref="D26:F26"/>
    <mergeCell ref="AH26:AX26"/>
    <mergeCell ref="D27:F27"/>
    <mergeCell ref="AC27:AE27"/>
    <mergeCell ref="AH27:AX27"/>
    <mergeCell ref="AL25:AP25"/>
    <mergeCell ref="J28:K28"/>
    <mergeCell ref="M28:N28"/>
    <mergeCell ref="P28:Q28"/>
    <mergeCell ref="D41:F41"/>
    <mergeCell ref="AH41:AX41"/>
    <mergeCell ref="D33:F33"/>
    <mergeCell ref="AH33:AJ33"/>
    <mergeCell ref="AL33:AP33"/>
    <mergeCell ref="D34:F34"/>
    <mergeCell ref="AH34:AX34"/>
    <mergeCell ref="D35:F35"/>
    <mergeCell ref="AC35:AE35"/>
    <mergeCell ref="AH35:AX35"/>
    <mergeCell ref="D36:F36"/>
    <mergeCell ref="AH36:AI36"/>
    <mergeCell ref="D40:F40"/>
    <mergeCell ref="AH40:AJ40"/>
    <mergeCell ref="AL40:AP40"/>
    <mergeCell ref="H34:AA34"/>
    <mergeCell ref="D50:F50"/>
    <mergeCell ref="AH50:AI50"/>
    <mergeCell ref="D42:F42"/>
    <mergeCell ref="AC42:AE42"/>
    <mergeCell ref="AH42:AX42"/>
    <mergeCell ref="D43:F43"/>
    <mergeCell ref="AH43:AI43"/>
    <mergeCell ref="D47:F47"/>
    <mergeCell ref="AH47:AJ47"/>
    <mergeCell ref="AL47:AP47"/>
    <mergeCell ref="D48:F48"/>
    <mergeCell ref="AH48:AX48"/>
    <mergeCell ref="D49:F49"/>
    <mergeCell ref="AC49:AE49"/>
    <mergeCell ref="AH49:AX49"/>
    <mergeCell ref="J50:K50"/>
  </mergeCells>
  <phoneticPr fontId="2"/>
  <dataValidations count="7">
    <dataValidation type="textLength" imeMode="disabled" operator="equal" allowBlank="1" showInputMessage="1" showErrorMessage="1" error="2桁の数字を入力ください。" prompt="2桁の数字を入力ください。" sqref="AK28 AM28 AO28 AK36 AM36 AO36 AK43 AM43 AO43 AK50 AM50 AO50" xr:uid="{00000000-0002-0000-0200-000000000000}">
      <formula1>2</formula1>
    </dataValidation>
    <dataValidation type="textLength" operator="equal" allowBlank="1" showInputMessage="1" showErrorMessage="1" error="6桁で入力ください。_x000a_5桁未満の場合は、0を左詰めしてください。" prompt="6桁で入力ください。_x000a_5桁未満の場合は、0を左詰めしてください。" sqref="AL25:AP25 AL33:AP33 AL40:AP40 AL47:AP47" xr:uid="{00000000-0002-0000-0200-000001000000}">
      <formula1>6</formula1>
    </dataValidation>
    <dataValidation type="textLength" operator="equal" allowBlank="1" showInputMessage="1" showErrorMessage="1" error="1桁で入力ください。" prompt="1桁で入力ください。" sqref="AR25 AR33 AR40 AR47" xr:uid="{00000000-0002-0000-0200-000002000000}">
      <formula1>1</formula1>
    </dataValidation>
    <dataValidation type="textLength" operator="equal" allowBlank="1" showInputMessage="1" showErrorMessage="1" error="3桁で入力ください。" prompt="3桁で入力ください。" sqref="AH15:AI15" xr:uid="{00000000-0002-0000-0200-000003000000}">
      <formula1>3</formula1>
    </dataValidation>
    <dataValidation type="textLength" operator="equal" allowBlank="1" showInputMessage="1" showErrorMessage="1" error="4桁で入力ください。" prompt="4桁で入力ください。" sqref="AK15:AL15" xr:uid="{00000000-0002-0000-0200-000004000000}">
      <formula1>4</formula1>
    </dataValidation>
    <dataValidation imeMode="fullKatakana" allowBlank="1" showInputMessage="1" showErrorMessage="1" sqref="AH48:AX48 AH41:AX41 AH34:AX34 AH26:AX26" xr:uid="{00000000-0002-0000-0200-000005000000}"/>
    <dataValidation imeMode="halfAlpha" allowBlank="1" showInputMessage="1" showErrorMessage="1" sqref="AH20:AK20" xr:uid="{00000000-0002-0000-0200-000006000000}"/>
  </dataValidations>
  <pageMargins left="0.59055118110236227" right="0" top="0.59055118110236227" bottom="0.19685039370078741" header="0.51181102362204722" footer="0.51181102362204722"/>
  <pageSetup paperSize="9" scale="99"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7000000}">
          <x14:formula1>
            <xm:f>コード１!$I$2:$I$6</xm:f>
          </x14:formula1>
          <xm:sqref>AH28:AI28 AH36:AI36 AH43:AI43 AH50:AI50</xm:sqref>
        </x14:dataValidation>
        <x14:dataValidation type="list" allowBlank="1" showInputMessage="1" showErrorMessage="1" xr:uid="{00000000-0002-0000-0200-000008000000}">
          <x14:formula1>
            <xm:f>コード１!$A$3:$A$62</xm:f>
          </x14:formula1>
          <xm:sqref>AH25:AJ25 AH33:AJ33 AH40:AJ40 AH47:AJ47</xm:sqref>
        </x14:dataValidation>
        <x14:dataValidation type="list" allowBlank="1" showInputMessage="1" showErrorMessage="1" xr:uid="{00000000-0002-0000-0200-000009000000}">
          <x14:formula1>
            <xm:f>コード１!$K$2:$K$3</xm:f>
          </x14:formula1>
          <xm:sqref>AH8:AJ8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DZ51"/>
  <sheetViews>
    <sheetView view="pageBreakPreview" topLeftCell="A5" zoomScaleNormal="100" zoomScaleSheetLayoutView="100" workbookViewId="0">
      <selection activeCell="J5" sqref="J5"/>
    </sheetView>
  </sheetViews>
  <sheetFormatPr defaultColWidth="3.36328125" defaultRowHeight="16" customHeight="1" x14ac:dyDescent="0.2"/>
  <cols>
    <col min="1" max="1" width="4.6328125" style="46" customWidth="1"/>
    <col min="2" max="2" width="2.08984375" style="46" customWidth="1"/>
    <col min="3" max="31" width="2.90625" style="46" customWidth="1"/>
    <col min="32" max="32" width="1.453125" style="164" customWidth="1"/>
    <col min="33" max="33" width="13.7265625" style="164" customWidth="1"/>
    <col min="34" max="37" width="4" style="46" customWidth="1"/>
    <col min="38" max="38" width="7.453125" style="46" customWidth="1"/>
    <col min="39" max="50" width="4" style="46" customWidth="1"/>
    <col min="51" max="51" width="10.08984375" style="46" customWidth="1"/>
    <col min="52" max="54" width="4" style="190" customWidth="1"/>
    <col min="55" max="61" width="2.90625" style="190" customWidth="1"/>
    <col min="62" max="130" width="3.36328125" style="190"/>
    <col min="131" max="16384" width="3.36328125" style="46"/>
  </cols>
  <sheetData>
    <row r="1" spans="1:130" s="194" customFormat="1" ht="16" customHeight="1" thickBot="1" x14ac:dyDescent="0.25">
      <c r="A1" s="562" t="s">
        <v>536</v>
      </c>
      <c r="B1" s="562"/>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197"/>
      <c r="AG1" s="197"/>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row>
    <row r="2" spans="1:130" s="194" customFormat="1" ht="16" customHeight="1" thickBot="1" x14ac:dyDescent="0.25">
      <c r="AB2" s="47" t="s">
        <v>508</v>
      </c>
      <c r="AC2" s="48" t="s">
        <v>537</v>
      </c>
      <c r="AD2" s="49" t="s">
        <v>538</v>
      </c>
      <c r="AF2" s="197"/>
      <c r="AG2" s="197"/>
      <c r="AZ2" s="190"/>
      <c r="BA2" s="190"/>
      <c r="BB2" s="190"/>
      <c r="BC2" s="190"/>
      <c r="BD2" s="190"/>
      <c r="BE2" s="190"/>
      <c r="BF2" s="190"/>
      <c r="BG2" s="190"/>
      <c r="BH2" s="190"/>
      <c r="BI2" s="190"/>
      <c r="BJ2" s="190"/>
      <c r="BK2" s="190"/>
      <c r="BL2" s="190"/>
      <c r="BM2" s="190"/>
      <c r="BN2" s="190"/>
      <c r="BO2" s="190"/>
      <c r="BP2" s="190"/>
      <c r="BQ2" s="190"/>
      <c r="BR2" s="190"/>
      <c r="BS2" s="190"/>
      <c r="BT2" s="190"/>
      <c r="BU2" s="190"/>
      <c r="BV2" s="190"/>
      <c r="BW2" s="190"/>
      <c r="BX2" s="190"/>
      <c r="BY2" s="190"/>
      <c r="BZ2" s="190"/>
      <c r="CA2" s="190"/>
      <c r="CB2" s="190"/>
      <c r="CC2" s="190"/>
      <c r="CD2" s="190"/>
      <c r="CE2" s="190"/>
      <c r="CF2" s="190"/>
      <c r="CG2" s="190"/>
      <c r="CH2" s="190"/>
      <c r="CI2" s="190"/>
      <c r="CJ2" s="190"/>
      <c r="CK2" s="190"/>
      <c r="CL2" s="190"/>
      <c r="CM2" s="190"/>
      <c r="CN2" s="190"/>
      <c r="CO2" s="190"/>
      <c r="CP2" s="190"/>
      <c r="CQ2" s="190"/>
      <c r="CR2" s="190"/>
      <c r="CS2" s="190"/>
      <c r="CT2" s="190"/>
      <c r="CU2" s="190"/>
      <c r="CV2" s="190"/>
      <c r="CW2" s="190"/>
      <c r="CX2" s="190"/>
      <c r="CY2" s="190"/>
      <c r="CZ2" s="190"/>
      <c r="DA2" s="190"/>
      <c r="DB2" s="190"/>
      <c r="DC2" s="190"/>
      <c r="DD2" s="190"/>
      <c r="DE2" s="190"/>
      <c r="DF2" s="190"/>
      <c r="DG2" s="190"/>
      <c r="DH2" s="190"/>
      <c r="DI2" s="190"/>
      <c r="DJ2" s="190"/>
      <c r="DK2" s="190"/>
      <c r="DL2" s="190"/>
      <c r="DM2" s="190"/>
      <c r="DN2" s="190"/>
      <c r="DO2" s="190"/>
      <c r="DP2" s="190"/>
      <c r="DQ2" s="190"/>
      <c r="DR2" s="190"/>
      <c r="DS2" s="190"/>
      <c r="DT2" s="190"/>
      <c r="DU2" s="190"/>
      <c r="DV2" s="190"/>
      <c r="DW2" s="190"/>
      <c r="DX2" s="190"/>
      <c r="DY2" s="190"/>
      <c r="DZ2" s="190"/>
    </row>
    <row r="3" spans="1:130" s="194" customFormat="1" ht="16" customHeight="1" x14ac:dyDescent="0.2">
      <c r="AB3" s="77"/>
      <c r="AC3" s="77"/>
      <c r="AD3" s="77"/>
      <c r="AF3" s="197"/>
      <c r="AG3" s="197"/>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c r="CM3" s="190"/>
      <c r="CN3" s="190"/>
      <c r="CO3" s="190"/>
      <c r="CP3" s="190"/>
      <c r="CQ3" s="190"/>
      <c r="CR3" s="190"/>
      <c r="CS3" s="190"/>
      <c r="CT3" s="190"/>
      <c r="CU3" s="190"/>
      <c r="CV3" s="190"/>
      <c r="CW3" s="190"/>
      <c r="CX3" s="190"/>
      <c r="CY3" s="190"/>
      <c r="CZ3" s="190"/>
      <c r="DA3" s="190"/>
      <c r="DB3" s="190"/>
      <c r="DC3" s="190"/>
      <c r="DD3" s="190"/>
      <c r="DE3" s="190"/>
      <c r="DF3" s="190"/>
      <c r="DG3" s="190"/>
      <c r="DH3" s="190"/>
      <c r="DI3" s="190"/>
      <c r="DJ3" s="190"/>
      <c r="DK3" s="190"/>
      <c r="DL3" s="190"/>
      <c r="DM3" s="190"/>
      <c r="DN3" s="190"/>
      <c r="DO3" s="190"/>
      <c r="DP3" s="190"/>
      <c r="DQ3" s="190"/>
      <c r="DR3" s="190"/>
      <c r="DS3" s="190"/>
      <c r="DT3" s="190"/>
      <c r="DU3" s="190"/>
      <c r="DV3" s="190"/>
      <c r="DW3" s="190"/>
      <c r="DX3" s="190"/>
      <c r="DY3" s="190"/>
      <c r="DZ3" s="190"/>
    </row>
    <row r="4" spans="1:130" s="194" customFormat="1" ht="16" customHeight="1" thickBot="1" x14ac:dyDescent="0.25">
      <c r="D4" s="505" t="s">
        <v>5</v>
      </c>
      <c r="E4" s="505"/>
      <c r="F4" s="505"/>
      <c r="G4" s="505"/>
      <c r="K4" s="562" t="s">
        <v>6</v>
      </c>
      <c r="L4" s="562"/>
      <c r="M4" s="562"/>
      <c r="N4" s="562"/>
      <c r="O4" s="562"/>
      <c r="P4" s="562"/>
      <c r="Q4" s="562"/>
      <c r="R4" s="562"/>
      <c r="AF4" s="197"/>
      <c r="AG4" s="197"/>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c r="CP4" s="190"/>
      <c r="CQ4" s="190"/>
      <c r="CR4" s="190"/>
      <c r="CS4" s="190"/>
      <c r="CT4" s="190"/>
      <c r="CU4" s="190"/>
      <c r="CV4" s="190"/>
      <c r="CW4" s="190"/>
      <c r="CX4" s="190"/>
      <c r="CY4" s="190"/>
      <c r="CZ4" s="190"/>
      <c r="DA4" s="190"/>
      <c r="DB4" s="190"/>
      <c r="DC4" s="190"/>
      <c r="DD4" s="190"/>
      <c r="DE4" s="190"/>
      <c r="DF4" s="190"/>
      <c r="DG4" s="190"/>
      <c r="DH4" s="190"/>
      <c r="DI4" s="190"/>
      <c r="DJ4" s="190"/>
      <c r="DK4" s="190"/>
      <c r="DL4" s="190"/>
      <c r="DM4" s="190"/>
      <c r="DN4" s="190"/>
      <c r="DO4" s="190"/>
      <c r="DP4" s="190"/>
      <c r="DQ4" s="190"/>
      <c r="DR4" s="190"/>
      <c r="DS4" s="190"/>
      <c r="DT4" s="190"/>
      <c r="DU4" s="190"/>
      <c r="DV4" s="190"/>
      <c r="DW4" s="190"/>
      <c r="DX4" s="190"/>
      <c r="DY4" s="190"/>
      <c r="DZ4" s="190"/>
    </row>
    <row r="5" spans="1:130" s="194" customFormat="1" ht="16" customHeight="1" thickBot="1" x14ac:dyDescent="0.25">
      <c r="C5" s="165" t="s">
        <v>489</v>
      </c>
      <c r="D5" s="170"/>
      <c r="E5" s="170"/>
      <c r="F5" s="170"/>
      <c r="G5" s="170"/>
      <c r="H5" s="171"/>
      <c r="J5" s="58" t="str">
        <f>一面!R24</f>
        <v/>
      </c>
      <c r="K5" s="58" t="str">
        <f>一面!S24</f>
        <v/>
      </c>
      <c r="L5" s="559" t="str">
        <f>一面!T24</f>
        <v>(　　）</v>
      </c>
      <c r="M5" s="560"/>
      <c r="N5" s="60" t="str">
        <f>一面!V24</f>
        <v/>
      </c>
      <c r="O5" s="61" t="str">
        <f>一面!W24</f>
        <v/>
      </c>
      <c r="P5" s="61" t="str">
        <f>一面!X24</f>
        <v/>
      </c>
      <c r="Q5" s="61" t="str">
        <f>一面!Y24</f>
        <v/>
      </c>
      <c r="R5" s="61" t="str">
        <f>一面!Z24</f>
        <v/>
      </c>
      <c r="S5" s="62" t="str">
        <f>一面!AA24</f>
        <v/>
      </c>
      <c r="AF5" s="197"/>
      <c r="AG5" s="197"/>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c r="CP5" s="190"/>
      <c r="CQ5" s="190"/>
      <c r="CR5" s="190"/>
      <c r="CS5" s="190"/>
      <c r="CT5" s="190"/>
      <c r="CU5" s="190"/>
      <c r="CV5" s="190"/>
      <c r="CW5" s="190"/>
      <c r="CX5" s="190"/>
      <c r="CY5" s="190"/>
      <c r="CZ5" s="190"/>
      <c r="DA5" s="190"/>
      <c r="DB5" s="190"/>
      <c r="DC5" s="190"/>
      <c r="DD5" s="190"/>
      <c r="DE5" s="190"/>
      <c r="DF5" s="190"/>
      <c r="DG5" s="190"/>
      <c r="DH5" s="190"/>
      <c r="DI5" s="190"/>
      <c r="DJ5" s="190"/>
      <c r="DK5" s="190"/>
      <c r="DL5" s="190"/>
      <c r="DM5" s="190"/>
      <c r="DN5" s="190"/>
      <c r="DO5" s="190"/>
      <c r="DP5" s="190"/>
      <c r="DQ5" s="190"/>
      <c r="DR5" s="190"/>
      <c r="DS5" s="190"/>
      <c r="DT5" s="190"/>
      <c r="DU5" s="190"/>
      <c r="DV5" s="190"/>
      <c r="DW5" s="190"/>
      <c r="DX5" s="190"/>
      <c r="DY5" s="190"/>
      <c r="DZ5" s="190"/>
    </row>
    <row r="6" spans="1:130" s="194" customFormat="1" ht="16" customHeight="1" x14ac:dyDescent="0.2">
      <c r="C6" s="172"/>
      <c r="D6" s="172"/>
      <c r="E6" s="172"/>
      <c r="F6" s="172"/>
      <c r="G6" s="172"/>
      <c r="H6" s="172"/>
      <c r="J6" s="77"/>
      <c r="K6" s="77"/>
      <c r="L6" s="77"/>
      <c r="M6" s="77"/>
      <c r="N6" s="77"/>
      <c r="O6" s="77"/>
      <c r="P6" s="77"/>
      <c r="Q6" s="77"/>
      <c r="R6" s="77"/>
      <c r="S6" s="77"/>
      <c r="AF6" s="197"/>
      <c r="AG6" s="197"/>
      <c r="AZ6" s="190"/>
      <c r="BA6" s="190"/>
      <c r="BB6" s="190"/>
      <c r="BC6" s="190"/>
      <c r="BD6" s="190"/>
      <c r="BE6" s="190"/>
      <c r="BF6" s="190"/>
      <c r="BG6" s="190"/>
      <c r="BH6" s="190"/>
      <c r="BI6" s="190"/>
      <c r="BJ6" s="190"/>
      <c r="BK6" s="190"/>
      <c r="BL6" s="190"/>
      <c r="BM6" s="190"/>
      <c r="BN6" s="190"/>
      <c r="BO6" s="190"/>
      <c r="BP6" s="190"/>
      <c r="BQ6" s="190"/>
      <c r="BR6" s="190"/>
      <c r="BS6" s="190"/>
      <c r="BT6" s="190"/>
      <c r="BU6" s="190"/>
      <c r="BV6" s="190"/>
      <c r="BW6" s="190"/>
      <c r="BX6" s="190"/>
      <c r="BY6" s="190"/>
      <c r="BZ6" s="190"/>
      <c r="CA6" s="190"/>
      <c r="CB6" s="190"/>
      <c r="CC6" s="190"/>
      <c r="CD6" s="190"/>
      <c r="CE6" s="190"/>
      <c r="CF6" s="190"/>
      <c r="CG6" s="190"/>
      <c r="CH6" s="190"/>
      <c r="CI6" s="190"/>
      <c r="CJ6" s="190"/>
      <c r="CK6" s="190"/>
      <c r="CL6" s="190"/>
      <c r="CM6" s="190"/>
      <c r="CN6" s="190"/>
      <c r="CO6" s="190"/>
      <c r="CP6" s="190"/>
      <c r="CQ6" s="190"/>
      <c r="CR6" s="190"/>
      <c r="CS6" s="190"/>
      <c r="CT6" s="190"/>
      <c r="CU6" s="190"/>
      <c r="CV6" s="190"/>
      <c r="CW6" s="190"/>
      <c r="CX6" s="190"/>
      <c r="CY6" s="190"/>
      <c r="CZ6" s="190"/>
      <c r="DA6" s="190"/>
      <c r="DB6" s="190"/>
      <c r="DC6" s="190"/>
      <c r="DD6" s="190"/>
      <c r="DE6" s="190"/>
      <c r="DF6" s="190"/>
      <c r="DG6" s="190"/>
      <c r="DH6" s="190"/>
      <c r="DI6" s="190"/>
      <c r="DJ6" s="190"/>
      <c r="DK6" s="190"/>
      <c r="DL6" s="190"/>
      <c r="DM6" s="190"/>
      <c r="DN6" s="190"/>
      <c r="DO6" s="190"/>
      <c r="DP6" s="190"/>
      <c r="DQ6" s="190"/>
      <c r="DR6" s="190"/>
      <c r="DS6" s="190"/>
      <c r="DT6" s="190"/>
      <c r="DU6" s="190"/>
      <c r="DV6" s="190"/>
      <c r="DW6" s="190"/>
      <c r="DX6" s="190"/>
      <c r="DY6" s="190"/>
      <c r="DZ6" s="190"/>
    </row>
    <row r="7" spans="1:130" s="194" customFormat="1" ht="16" customHeight="1" thickBot="1" x14ac:dyDescent="0.25">
      <c r="C7" s="172"/>
      <c r="D7" s="172"/>
      <c r="E7" s="172"/>
      <c r="F7" s="172"/>
      <c r="G7" s="172"/>
      <c r="H7" s="172"/>
      <c r="J7" s="77"/>
      <c r="K7" s="77"/>
      <c r="L7" s="77"/>
      <c r="M7" s="77"/>
      <c r="N7" s="77"/>
      <c r="O7" s="77"/>
      <c r="P7" s="77"/>
      <c r="Q7" s="77"/>
      <c r="R7" s="77"/>
      <c r="S7" s="77"/>
      <c r="AF7" s="197"/>
      <c r="AG7" s="197"/>
      <c r="AZ7" s="190"/>
      <c r="BA7" s="190"/>
      <c r="BB7" s="190"/>
      <c r="BC7" s="190"/>
      <c r="BD7" s="190"/>
      <c r="BE7" s="190"/>
      <c r="BF7" s="190"/>
      <c r="BG7" s="190"/>
      <c r="BH7" s="190"/>
      <c r="BI7" s="190"/>
      <c r="BJ7" s="190"/>
      <c r="BK7" s="190"/>
      <c r="BL7" s="190"/>
      <c r="BM7" s="190"/>
      <c r="BN7" s="190"/>
      <c r="BO7" s="190"/>
      <c r="BP7" s="190"/>
      <c r="BQ7" s="190"/>
      <c r="BR7" s="190"/>
      <c r="BS7" s="190"/>
      <c r="BT7" s="190"/>
      <c r="BU7" s="190"/>
      <c r="BV7" s="190"/>
      <c r="BW7" s="190"/>
      <c r="BX7" s="190"/>
      <c r="BY7" s="190"/>
      <c r="BZ7" s="190"/>
      <c r="CA7" s="190"/>
      <c r="CB7" s="190"/>
      <c r="CC7" s="190"/>
      <c r="CD7" s="190"/>
      <c r="CE7" s="190"/>
      <c r="CF7" s="190"/>
      <c r="CG7" s="190"/>
      <c r="CH7" s="190"/>
      <c r="CI7" s="190"/>
      <c r="CJ7" s="190"/>
      <c r="CK7" s="190"/>
      <c r="CL7" s="190"/>
      <c r="CM7" s="190"/>
      <c r="CN7" s="190"/>
      <c r="CO7" s="190"/>
      <c r="CP7" s="190"/>
      <c r="CQ7" s="190"/>
      <c r="CR7" s="190"/>
      <c r="CS7" s="190"/>
      <c r="CT7" s="190"/>
      <c r="CU7" s="190"/>
      <c r="CV7" s="190"/>
      <c r="CW7" s="190"/>
      <c r="CX7" s="190"/>
      <c r="CY7" s="190"/>
      <c r="CZ7" s="190"/>
      <c r="DA7" s="190"/>
      <c r="DB7" s="190"/>
      <c r="DC7" s="190"/>
      <c r="DD7" s="190"/>
      <c r="DE7" s="190"/>
      <c r="DF7" s="190"/>
      <c r="DG7" s="190"/>
      <c r="DH7" s="190"/>
      <c r="DI7" s="190"/>
      <c r="DJ7" s="190"/>
      <c r="DK7" s="190"/>
      <c r="DL7" s="190"/>
      <c r="DM7" s="190"/>
      <c r="DN7" s="190"/>
      <c r="DO7" s="190"/>
      <c r="DP7" s="190"/>
      <c r="DQ7" s="190"/>
      <c r="DR7" s="190"/>
      <c r="DS7" s="190"/>
      <c r="DT7" s="190"/>
      <c r="DU7" s="190"/>
      <c r="DV7" s="190"/>
      <c r="DW7" s="190"/>
      <c r="DX7" s="190"/>
      <c r="DY7" s="190"/>
      <c r="DZ7" s="190"/>
    </row>
    <row r="8" spans="1:130" s="194" customFormat="1" ht="16" customHeight="1" thickBot="1" x14ac:dyDescent="0.25">
      <c r="A8" s="68" t="s">
        <v>511</v>
      </c>
      <c r="C8" s="621" t="s">
        <v>288</v>
      </c>
      <c r="D8" s="622"/>
      <c r="E8" s="622"/>
      <c r="F8" s="622"/>
      <c r="G8" s="623"/>
      <c r="H8" s="79" t="str">
        <f>IF(AH8="","",LEFT(AH8))</f>
        <v/>
      </c>
      <c r="I8" s="627" t="s">
        <v>513</v>
      </c>
      <c r="J8" s="628"/>
      <c r="K8" s="628"/>
      <c r="L8" s="628"/>
      <c r="M8" s="628"/>
      <c r="N8" s="628"/>
      <c r="O8" s="628"/>
      <c r="P8" s="628"/>
      <c r="Q8" s="628"/>
      <c r="R8" s="628"/>
      <c r="S8" s="629"/>
      <c r="T8" s="210" t="s">
        <v>18</v>
      </c>
      <c r="U8" s="504" t="s">
        <v>14</v>
      </c>
      <c r="V8" s="504"/>
      <c r="W8" s="504"/>
      <c r="X8" s="626"/>
      <c r="Y8" s="231"/>
      <c r="Z8" s="232"/>
      <c r="AA8" s="233"/>
      <c r="AF8" s="197"/>
      <c r="AG8" s="169" t="s">
        <v>514</v>
      </c>
      <c r="AH8" s="605"/>
      <c r="AI8" s="606"/>
      <c r="AJ8" s="607"/>
      <c r="AK8" s="208"/>
      <c r="AN8" s="190"/>
      <c r="AZ8" s="190"/>
      <c r="BA8" s="190"/>
      <c r="BB8" s="190"/>
      <c r="BC8" s="190"/>
      <c r="BD8" s="190"/>
      <c r="BE8" s="190"/>
      <c r="BF8" s="190"/>
      <c r="BG8" s="190"/>
      <c r="BH8" s="190"/>
      <c r="BI8" s="190"/>
      <c r="BJ8" s="190"/>
      <c r="BK8" s="190"/>
      <c r="BL8" s="190"/>
      <c r="BM8" s="190"/>
      <c r="BN8" s="190"/>
      <c r="BO8" s="190"/>
      <c r="BP8" s="190"/>
      <c r="BQ8" s="190"/>
      <c r="BR8" s="190"/>
      <c r="BS8" s="190"/>
      <c r="BT8" s="190"/>
      <c r="BU8" s="190"/>
      <c r="BV8" s="190"/>
      <c r="BW8" s="190"/>
      <c r="BX8" s="190"/>
      <c r="BY8" s="190"/>
      <c r="BZ8" s="190"/>
      <c r="CA8" s="190"/>
      <c r="CB8" s="190"/>
      <c r="CC8" s="190"/>
      <c r="CD8" s="190"/>
      <c r="CE8" s="190"/>
      <c r="CF8" s="190"/>
      <c r="CG8" s="190"/>
      <c r="CH8" s="190"/>
      <c r="CI8" s="190"/>
      <c r="CJ8" s="190"/>
      <c r="CK8" s="190"/>
      <c r="CL8" s="190"/>
      <c r="CM8" s="190"/>
      <c r="CN8" s="190"/>
      <c r="CO8" s="190"/>
      <c r="CP8" s="190"/>
      <c r="CQ8" s="190"/>
      <c r="CR8" s="190"/>
      <c r="CS8" s="190"/>
      <c r="CT8" s="190"/>
      <c r="CU8" s="190"/>
      <c r="CV8" s="190"/>
      <c r="CW8" s="190"/>
      <c r="CX8" s="190"/>
      <c r="CY8" s="190"/>
      <c r="CZ8" s="190"/>
      <c r="DA8" s="190"/>
      <c r="DB8" s="190"/>
      <c r="DC8" s="190"/>
      <c r="DD8" s="190"/>
      <c r="DE8" s="190"/>
      <c r="DF8" s="190"/>
      <c r="DG8" s="190"/>
      <c r="DH8" s="190"/>
      <c r="DI8" s="190"/>
      <c r="DJ8" s="190"/>
      <c r="DK8" s="190"/>
      <c r="DL8" s="190"/>
      <c r="DM8" s="190"/>
      <c r="DN8" s="190"/>
      <c r="DO8" s="190"/>
      <c r="DP8" s="190"/>
      <c r="DQ8" s="190"/>
      <c r="DR8" s="190"/>
      <c r="DS8" s="190"/>
      <c r="DT8" s="190"/>
      <c r="DU8" s="190"/>
      <c r="DV8" s="190"/>
      <c r="DW8" s="190"/>
      <c r="DX8" s="190"/>
      <c r="DY8" s="190"/>
      <c r="DZ8" s="190"/>
    </row>
    <row r="9" spans="1:130" s="194" customFormat="1" ht="16" customHeight="1" x14ac:dyDescent="0.2">
      <c r="C9" s="472" t="s">
        <v>17</v>
      </c>
      <c r="D9" s="473"/>
      <c r="E9" s="473"/>
      <c r="F9" s="473"/>
      <c r="G9" s="474"/>
      <c r="H9" s="609" t="str">
        <f>IF(AH9="","",AH9)</f>
        <v/>
      </c>
      <c r="I9" s="610"/>
      <c r="J9" s="610"/>
      <c r="K9" s="610"/>
      <c r="L9" s="610"/>
      <c r="M9" s="610"/>
      <c r="N9" s="610"/>
      <c r="O9" s="610"/>
      <c r="P9" s="610"/>
      <c r="Q9" s="610"/>
      <c r="R9" s="610"/>
      <c r="S9" s="610"/>
      <c r="T9" s="610"/>
      <c r="U9" s="610"/>
      <c r="V9" s="610"/>
      <c r="W9" s="610"/>
      <c r="X9" s="610"/>
      <c r="Y9" s="610"/>
      <c r="Z9" s="610"/>
      <c r="AA9" s="611"/>
      <c r="AF9" s="197"/>
      <c r="AG9" s="169" t="s">
        <v>515</v>
      </c>
      <c r="AH9" s="615"/>
      <c r="AI9" s="616"/>
      <c r="AJ9" s="616"/>
      <c r="AK9" s="616"/>
      <c r="AL9" s="616"/>
      <c r="AM9" s="616"/>
      <c r="AN9" s="616"/>
      <c r="AO9" s="616"/>
      <c r="AP9" s="616"/>
      <c r="AQ9" s="616"/>
      <c r="AR9" s="616"/>
      <c r="AS9" s="616"/>
      <c r="AT9" s="616"/>
      <c r="AU9" s="616"/>
      <c r="AV9" s="616"/>
      <c r="AW9" s="616"/>
      <c r="AX9" s="617"/>
      <c r="AY9" s="186" t="s">
        <v>193</v>
      </c>
      <c r="AZ9" s="190"/>
      <c r="BA9" s="190"/>
      <c r="BB9" s="190"/>
      <c r="BC9" s="190"/>
      <c r="BD9" s="190"/>
      <c r="BE9" s="190"/>
      <c r="BF9" s="190"/>
      <c r="BG9" s="190"/>
      <c r="BH9" s="190"/>
      <c r="BI9" s="190"/>
      <c r="BJ9" s="190"/>
      <c r="BK9" s="190"/>
      <c r="BL9" s="190"/>
      <c r="BM9" s="190"/>
      <c r="BN9" s="190"/>
      <c r="BO9" s="190"/>
      <c r="BP9" s="190"/>
      <c r="BQ9" s="190"/>
      <c r="BR9" s="190"/>
      <c r="BS9" s="190"/>
      <c r="BT9" s="190"/>
      <c r="BU9" s="190"/>
      <c r="BV9" s="190"/>
      <c r="BW9" s="190"/>
      <c r="BX9" s="190"/>
      <c r="BY9" s="190"/>
      <c r="BZ9" s="190"/>
      <c r="CA9" s="190"/>
      <c r="CB9" s="190"/>
      <c r="CC9" s="190"/>
      <c r="CD9" s="190"/>
      <c r="CE9" s="190"/>
      <c r="CF9" s="190"/>
      <c r="CG9" s="190"/>
      <c r="CH9" s="190"/>
      <c r="CI9" s="190"/>
      <c r="CJ9" s="190"/>
      <c r="CK9" s="190"/>
      <c r="CL9" s="190"/>
      <c r="CM9" s="190"/>
      <c r="CN9" s="190"/>
      <c r="CO9" s="190"/>
      <c r="CP9" s="190"/>
      <c r="CQ9" s="190"/>
      <c r="CR9" s="190"/>
      <c r="CS9" s="190"/>
      <c r="CT9" s="190"/>
      <c r="CU9" s="190"/>
      <c r="CV9" s="190"/>
      <c r="CW9" s="190"/>
      <c r="CX9" s="190"/>
      <c r="CY9" s="190"/>
      <c r="CZ9" s="190"/>
      <c r="DA9" s="190"/>
      <c r="DB9" s="190"/>
      <c r="DC9" s="190"/>
      <c r="DD9" s="190"/>
      <c r="DE9" s="190"/>
      <c r="DF9" s="190"/>
      <c r="DG9" s="190"/>
      <c r="DH9" s="190"/>
      <c r="DI9" s="190"/>
      <c r="DJ9" s="190"/>
      <c r="DK9" s="190"/>
      <c r="DL9" s="190"/>
      <c r="DM9" s="190"/>
      <c r="DN9" s="190"/>
      <c r="DO9" s="190"/>
      <c r="DP9" s="190"/>
      <c r="DQ9" s="190"/>
      <c r="DR9" s="190"/>
      <c r="DS9" s="190"/>
      <c r="DT9" s="190"/>
      <c r="DU9" s="190"/>
      <c r="DV9" s="190"/>
      <c r="DW9" s="190"/>
      <c r="DX9" s="190"/>
      <c r="DY9" s="190"/>
      <c r="DZ9" s="190"/>
    </row>
    <row r="10" spans="1:130" s="194" customFormat="1" ht="16" customHeight="1" thickBot="1" x14ac:dyDescent="0.25">
      <c r="C10" s="574"/>
      <c r="D10" s="608"/>
      <c r="E10" s="608"/>
      <c r="F10" s="608"/>
      <c r="G10" s="577"/>
      <c r="H10" s="612"/>
      <c r="I10" s="613"/>
      <c r="J10" s="613"/>
      <c r="K10" s="613"/>
      <c r="L10" s="613"/>
      <c r="M10" s="613"/>
      <c r="N10" s="613"/>
      <c r="O10" s="613"/>
      <c r="P10" s="613"/>
      <c r="Q10" s="613"/>
      <c r="R10" s="613"/>
      <c r="S10" s="613"/>
      <c r="T10" s="613"/>
      <c r="U10" s="613"/>
      <c r="V10" s="613"/>
      <c r="W10" s="613"/>
      <c r="X10" s="613"/>
      <c r="Y10" s="613"/>
      <c r="Z10" s="613"/>
      <c r="AA10" s="614"/>
      <c r="AF10" s="197"/>
      <c r="AG10" s="197"/>
      <c r="AH10" s="618"/>
      <c r="AI10" s="619"/>
      <c r="AJ10" s="619"/>
      <c r="AK10" s="619"/>
      <c r="AL10" s="619"/>
      <c r="AM10" s="619"/>
      <c r="AN10" s="619"/>
      <c r="AO10" s="619"/>
      <c r="AP10" s="619"/>
      <c r="AQ10" s="619"/>
      <c r="AR10" s="619"/>
      <c r="AS10" s="619"/>
      <c r="AT10" s="619"/>
      <c r="AU10" s="619"/>
      <c r="AV10" s="619"/>
      <c r="AW10" s="619"/>
      <c r="AX10" s="62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190"/>
      <c r="BW10" s="190"/>
      <c r="BX10" s="190"/>
      <c r="BY10" s="190"/>
      <c r="BZ10" s="190"/>
      <c r="CA10" s="190"/>
      <c r="CB10" s="190"/>
      <c r="CC10" s="190"/>
      <c r="CD10" s="190"/>
      <c r="CE10" s="190"/>
      <c r="CF10" s="190"/>
      <c r="CG10" s="190"/>
      <c r="CH10" s="190"/>
      <c r="CI10" s="190"/>
      <c r="CJ10" s="190"/>
      <c r="CK10" s="190"/>
      <c r="CL10" s="190"/>
      <c r="CM10" s="190"/>
      <c r="CN10" s="190"/>
      <c r="CO10" s="190"/>
      <c r="CP10" s="190"/>
      <c r="CQ10" s="190"/>
      <c r="CR10" s="190"/>
      <c r="CS10" s="190"/>
      <c r="CT10" s="190"/>
      <c r="CU10" s="190"/>
      <c r="CV10" s="190"/>
      <c r="CW10" s="190"/>
      <c r="CX10" s="190"/>
      <c r="CY10" s="190"/>
      <c r="CZ10" s="190"/>
      <c r="DA10" s="190"/>
      <c r="DB10" s="190"/>
      <c r="DC10" s="190"/>
      <c r="DD10" s="190"/>
      <c r="DE10" s="190"/>
      <c r="DF10" s="190"/>
      <c r="DG10" s="190"/>
      <c r="DH10" s="190"/>
      <c r="DI10" s="190"/>
      <c r="DJ10" s="190"/>
      <c r="DK10" s="190"/>
      <c r="DL10" s="190"/>
      <c r="DM10" s="190"/>
      <c r="DN10" s="190"/>
      <c r="DO10" s="190"/>
      <c r="DP10" s="190"/>
      <c r="DQ10" s="190"/>
      <c r="DR10" s="190"/>
      <c r="DS10" s="190"/>
      <c r="DT10" s="190"/>
      <c r="DU10" s="190"/>
      <c r="DV10" s="190"/>
      <c r="DW10" s="190"/>
      <c r="DX10" s="190"/>
      <c r="DY10" s="190"/>
      <c r="DZ10" s="190"/>
    </row>
    <row r="11" spans="1:130" s="194" customFormat="1" ht="16" customHeight="1" x14ac:dyDescent="0.2">
      <c r="C11" s="172"/>
      <c r="D11" s="172"/>
      <c r="E11" s="172"/>
      <c r="F11" s="172"/>
      <c r="G11" s="172"/>
      <c r="H11" s="203"/>
      <c r="I11" s="203"/>
      <c r="J11" s="203"/>
      <c r="K11" s="203"/>
      <c r="L11" s="203"/>
      <c r="M11" s="203"/>
      <c r="N11" s="203"/>
      <c r="O11" s="203"/>
      <c r="P11" s="203"/>
      <c r="Q11" s="203"/>
      <c r="R11" s="203"/>
      <c r="S11" s="203"/>
      <c r="T11" s="203"/>
      <c r="U11" s="203"/>
      <c r="V11" s="203"/>
      <c r="W11" s="203"/>
      <c r="X11" s="203"/>
      <c r="Y11" s="203"/>
      <c r="Z11" s="203"/>
      <c r="AA11" s="203"/>
      <c r="AF11" s="197"/>
      <c r="AG11" s="197"/>
      <c r="AZ11" s="190"/>
      <c r="BA11" s="190"/>
      <c r="BB11" s="190"/>
      <c r="BC11" s="190"/>
      <c r="BD11" s="190"/>
      <c r="BE11" s="190"/>
      <c r="BF11" s="190"/>
      <c r="BG11" s="190"/>
      <c r="BH11" s="190"/>
      <c r="BI11" s="190"/>
      <c r="BJ11" s="190"/>
      <c r="BK11" s="190"/>
      <c r="BL11" s="190"/>
      <c r="BM11" s="190"/>
      <c r="BN11" s="190"/>
      <c r="BO11" s="190"/>
      <c r="BP11" s="190"/>
      <c r="BQ11" s="190"/>
      <c r="BR11" s="190"/>
      <c r="BS11" s="190"/>
      <c r="BT11" s="190"/>
      <c r="BU11" s="190"/>
      <c r="BV11" s="190"/>
      <c r="BW11" s="190"/>
      <c r="BX11" s="190"/>
      <c r="BY11" s="190"/>
      <c r="BZ11" s="190"/>
      <c r="CA11" s="190"/>
      <c r="CB11" s="190"/>
      <c r="CC11" s="190"/>
      <c r="CD11" s="190"/>
      <c r="CE11" s="190"/>
      <c r="CF11" s="190"/>
      <c r="CG11" s="190"/>
      <c r="CH11" s="190"/>
      <c r="CI11" s="190"/>
      <c r="CJ11" s="190"/>
      <c r="CK11" s="190"/>
      <c r="CL11" s="190"/>
      <c r="CM11" s="190"/>
      <c r="CN11" s="190"/>
      <c r="CO11" s="190"/>
      <c r="CP11" s="190"/>
      <c r="CQ11" s="190"/>
      <c r="CR11" s="190"/>
      <c r="CS11" s="190"/>
      <c r="CT11" s="190"/>
      <c r="CU11" s="190"/>
      <c r="CV11" s="190"/>
      <c r="CW11" s="190"/>
      <c r="CX11" s="190"/>
      <c r="CY11" s="190"/>
      <c r="CZ11" s="190"/>
      <c r="DA11" s="190"/>
      <c r="DB11" s="190"/>
      <c r="DC11" s="190"/>
      <c r="DD11" s="190"/>
      <c r="DE11" s="190"/>
      <c r="DF11" s="190"/>
      <c r="DG11" s="190"/>
      <c r="DH11" s="190"/>
      <c r="DI11" s="190"/>
      <c r="DJ11" s="190"/>
      <c r="DK11" s="190"/>
      <c r="DL11" s="190"/>
      <c r="DM11" s="190"/>
      <c r="DN11" s="190"/>
      <c r="DO11" s="190"/>
      <c r="DP11" s="190"/>
      <c r="DQ11" s="190"/>
      <c r="DR11" s="190"/>
      <c r="DS11" s="190"/>
      <c r="DT11" s="190"/>
      <c r="DU11" s="190"/>
      <c r="DV11" s="190"/>
      <c r="DW11" s="190"/>
      <c r="DX11" s="190"/>
      <c r="DY11" s="190"/>
      <c r="DZ11" s="190"/>
    </row>
    <row r="12" spans="1:130" s="194" customFormat="1" ht="16" customHeight="1" x14ac:dyDescent="0.2">
      <c r="C12" s="172"/>
      <c r="D12" s="172"/>
      <c r="E12" s="172"/>
      <c r="F12" s="172"/>
      <c r="G12" s="172"/>
      <c r="H12" s="203"/>
      <c r="I12" s="203"/>
      <c r="J12" s="203"/>
      <c r="K12" s="203"/>
      <c r="L12" s="203"/>
      <c r="M12" s="203"/>
      <c r="N12" s="203"/>
      <c r="O12" s="203"/>
      <c r="P12" s="203"/>
      <c r="Q12" s="203"/>
      <c r="R12" s="203"/>
      <c r="S12" s="203"/>
      <c r="T12" s="203"/>
      <c r="U12" s="203"/>
      <c r="V12" s="203"/>
      <c r="W12" s="203"/>
      <c r="X12" s="203"/>
      <c r="Y12" s="203"/>
      <c r="Z12" s="203"/>
      <c r="AA12" s="203"/>
      <c r="AF12" s="197"/>
      <c r="AG12" s="197"/>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0"/>
      <c r="CB12" s="190"/>
      <c r="CC12" s="190"/>
      <c r="CD12" s="190"/>
      <c r="CE12" s="190"/>
      <c r="CF12" s="190"/>
      <c r="CG12" s="190"/>
      <c r="CH12" s="190"/>
      <c r="CI12" s="190"/>
      <c r="CJ12" s="190"/>
      <c r="CK12" s="190"/>
      <c r="CL12" s="190"/>
      <c r="CM12" s="190"/>
      <c r="CN12" s="190"/>
      <c r="CO12" s="190"/>
      <c r="CP12" s="190"/>
      <c r="CQ12" s="190"/>
      <c r="CR12" s="190"/>
      <c r="CS12" s="190"/>
      <c r="CT12" s="190"/>
      <c r="CU12" s="190"/>
      <c r="CV12" s="190"/>
      <c r="CW12" s="190"/>
      <c r="CX12" s="190"/>
      <c r="CY12" s="190"/>
      <c r="CZ12" s="190"/>
      <c r="DA12" s="190"/>
      <c r="DB12" s="190"/>
      <c r="DC12" s="190"/>
      <c r="DD12" s="190"/>
      <c r="DE12" s="190"/>
      <c r="DF12" s="190"/>
      <c r="DG12" s="190"/>
      <c r="DH12" s="190"/>
      <c r="DI12" s="190"/>
      <c r="DJ12" s="190"/>
      <c r="DK12" s="190"/>
      <c r="DL12" s="190"/>
      <c r="DM12" s="190"/>
      <c r="DN12" s="190"/>
      <c r="DO12" s="190"/>
      <c r="DP12" s="190"/>
      <c r="DQ12" s="190"/>
      <c r="DR12" s="190"/>
      <c r="DS12" s="190"/>
      <c r="DT12" s="190"/>
      <c r="DU12" s="190"/>
      <c r="DV12" s="190"/>
      <c r="DW12" s="190"/>
      <c r="DX12" s="190"/>
      <c r="DY12" s="190"/>
      <c r="DZ12" s="190"/>
    </row>
    <row r="13" spans="1:130" s="194" customFormat="1" ht="16" customHeight="1" x14ac:dyDescent="0.2">
      <c r="AF13" s="197"/>
      <c r="AG13" s="197"/>
      <c r="AZ13" s="190"/>
      <c r="BA13" s="190"/>
      <c r="BB13" s="190"/>
      <c r="BC13" s="190"/>
      <c r="BD13" s="190"/>
      <c r="BE13" s="190"/>
      <c r="BF13" s="190"/>
      <c r="BG13" s="190"/>
      <c r="BH13" s="190"/>
      <c r="BI13" s="190"/>
      <c r="BJ13" s="190"/>
      <c r="BK13" s="190"/>
      <c r="BL13" s="190"/>
      <c r="BM13" s="190"/>
      <c r="BN13" s="190"/>
      <c r="BO13" s="190"/>
      <c r="BP13" s="190"/>
      <c r="BQ13" s="190"/>
      <c r="BR13" s="190"/>
      <c r="BS13" s="190"/>
      <c r="BT13" s="190"/>
      <c r="BU13" s="190"/>
      <c r="BV13" s="190"/>
      <c r="BW13" s="190"/>
      <c r="BX13" s="190"/>
      <c r="BY13" s="190"/>
      <c r="BZ13" s="190"/>
      <c r="CA13" s="190"/>
      <c r="CB13" s="190"/>
      <c r="CC13" s="190"/>
      <c r="CD13" s="190"/>
      <c r="CE13" s="190"/>
      <c r="CF13" s="190"/>
      <c r="CG13" s="190"/>
      <c r="CH13" s="190"/>
      <c r="CI13" s="190"/>
      <c r="CJ13" s="190"/>
      <c r="CK13" s="190"/>
      <c r="CL13" s="190"/>
      <c r="CM13" s="190"/>
      <c r="CN13" s="190"/>
      <c r="CO13" s="190"/>
      <c r="CP13" s="190"/>
      <c r="CQ13" s="190"/>
      <c r="CR13" s="190"/>
      <c r="CS13" s="190"/>
      <c r="CT13" s="190"/>
      <c r="CU13" s="190"/>
      <c r="CV13" s="190"/>
      <c r="CW13" s="190"/>
      <c r="CX13" s="190"/>
      <c r="CY13" s="190"/>
      <c r="CZ13" s="190"/>
      <c r="DA13" s="190"/>
      <c r="DB13" s="190"/>
      <c r="DC13" s="190"/>
      <c r="DD13" s="190"/>
      <c r="DE13" s="190"/>
      <c r="DF13" s="190"/>
      <c r="DG13" s="190"/>
      <c r="DH13" s="190"/>
      <c r="DI13" s="190"/>
      <c r="DJ13" s="190"/>
      <c r="DK13" s="190"/>
      <c r="DL13" s="190"/>
      <c r="DM13" s="190"/>
      <c r="DN13" s="190"/>
      <c r="DO13" s="190"/>
      <c r="DP13" s="190"/>
      <c r="DQ13" s="190"/>
      <c r="DR13" s="190"/>
      <c r="DS13" s="190"/>
      <c r="DT13" s="190"/>
      <c r="DU13" s="190"/>
      <c r="DV13" s="190"/>
      <c r="DW13" s="190"/>
      <c r="DX13" s="190"/>
      <c r="DY13" s="190"/>
      <c r="DZ13" s="190"/>
    </row>
    <row r="14" spans="1:130" s="194" customFormat="1" ht="16" customHeight="1" thickBot="1" x14ac:dyDescent="0.25">
      <c r="C14" s="194" t="s">
        <v>463</v>
      </c>
      <c r="D14" s="194" t="s">
        <v>539</v>
      </c>
      <c r="AF14" s="228" t="s">
        <v>532</v>
      </c>
      <c r="AG14" s="229"/>
      <c r="AH14" s="229"/>
      <c r="AI14" s="229"/>
      <c r="AJ14" s="229"/>
      <c r="AK14" s="187"/>
      <c r="AL14" s="187"/>
      <c r="AM14" s="188" t="s">
        <v>439</v>
      </c>
      <c r="AN14" s="187"/>
      <c r="AO14" s="187"/>
      <c r="AP14" s="164"/>
      <c r="AQ14" s="164"/>
      <c r="AR14" s="188"/>
      <c r="AS14" s="164"/>
      <c r="AT14" s="164"/>
      <c r="AU14" s="164"/>
      <c r="AV14" s="164"/>
      <c r="AW14" s="164"/>
      <c r="AX14" s="164"/>
      <c r="AY14" s="46"/>
      <c r="AZ14" s="190"/>
      <c r="BA14" s="190"/>
      <c r="BB14" s="190"/>
      <c r="BC14" s="190"/>
      <c r="BD14" s="190"/>
      <c r="BE14" s="190"/>
      <c r="BF14" s="190"/>
      <c r="BG14" s="190"/>
      <c r="BH14" s="190"/>
      <c r="BI14" s="190"/>
      <c r="BJ14" s="190"/>
      <c r="BK14" s="190"/>
      <c r="BL14" s="190"/>
      <c r="BM14" s="190"/>
      <c r="BN14" s="190"/>
      <c r="BO14" s="190"/>
      <c r="BP14" s="190"/>
      <c r="BQ14" s="190"/>
      <c r="BR14" s="190"/>
      <c r="BS14" s="190"/>
      <c r="BT14" s="190"/>
      <c r="BU14" s="190"/>
      <c r="BV14" s="190"/>
      <c r="BW14" s="190"/>
      <c r="BX14" s="190"/>
      <c r="BY14" s="190"/>
      <c r="BZ14" s="190"/>
      <c r="CA14" s="190"/>
      <c r="CB14" s="190"/>
      <c r="CC14" s="190"/>
      <c r="CD14" s="190"/>
      <c r="CE14" s="190"/>
      <c r="CF14" s="190"/>
      <c r="CG14" s="190"/>
      <c r="CH14" s="190"/>
      <c r="CI14" s="190"/>
      <c r="CJ14" s="190"/>
      <c r="CK14" s="190"/>
      <c r="CL14" s="190"/>
      <c r="CM14" s="190"/>
      <c r="CN14" s="190"/>
      <c r="CO14" s="190"/>
      <c r="CP14" s="190"/>
      <c r="CQ14" s="190"/>
      <c r="CR14" s="190"/>
      <c r="CS14" s="190"/>
      <c r="CT14" s="190"/>
      <c r="CU14" s="190"/>
      <c r="CV14" s="190"/>
      <c r="CW14" s="190"/>
      <c r="CX14" s="190"/>
      <c r="CY14" s="190"/>
      <c r="CZ14" s="190"/>
      <c r="DA14" s="190"/>
      <c r="DB14" s="190"/>
      <c r="DC14" s="190"/>
      <c r="DD14" s="190"/>
      <c r="DE14" s="190"/>
      <c r="DF14" s="190"/>
      <c r="DG14" s="190"/>
      <c r="DH14" s="190"/>
      <c r="DI14" s="190"/>
      <c r="DJ14" s="190"/>
      <c r="DK14" s="190"/>
      <c r="DL14" s="190"/>
      <c r="DM14" s="190"/>
      <c r="DN14" s="190"/>
      <c r="DO14" s="190"/>
      <c r="DP14" s="190"/>
      <c r="DQ14" s="190"/>
      <c r="DR14" s="190"/>
      <c r="DS14" s="190"/>
      <c r="DT14" s="190"/>
      <c r="DU14" s="190"/>
      <c r="DV14" s="190"/>
      <c r="DW14" s="190"/>
      <c r="DX14" s="190"/>
      <c r="DY14" s="190"/>
      <c r="DZ14" s="190"/>
    </row>
    <row r="15" spans="1:130" s="194" customFormat="1" ht="16" customHeight="1" thickBot="1" x14ac:dyDescent="0.25">
      <c r="A15" s="68" t="s">
        <v>533</v>
      </c>
      <c r="C15" s="218"/>
      <c r="D15" s="561" t="s">
        <v>10</v>
      </c>
      <c r="E15" s="561"/>
      <c r="F15" s="561"/>
      <c r="G15" s="198"/>
      <c r="H15" s="60" t="str">
        <f>AT15</f>
        <v/>
      </c>
      <c r="I15" s="62" t="str">
        <f>AU15</f>
        <v/>
      </c>
      <c r="J15" s="78" t="s">
        <v>25</v>
      </c>
      <c r="K15" s="60" t="str">
        <f>IF(LEFT($AL15,1)="","",LEFT($AL15,1))</f>
        <v/>
      </c>
      <c r="L15" s="61" t="str">
        <f>IF(MID($AL15,2,1)="","",MID($AL15,2,1))</f>
        <v/>
      </c>
      <c r="M15" s="61" t="str">
        <f>IF(MID($AL15,3,1)="","",MID($AL15,3,1))</f>
        <v/>
      </c>
      <c r="N15" s="61" t="str">
        <f>IF(MID($AL15,4,1)="","",MID($AL15,4,1))</f>
        <v/>
      </c>
      <c r="O15" s="61" t="str">
        <f>IF(MID($AL15,5,1)="","",MID($AL15,5,1))</f>
        <v/>
      </c>
      <c r="P15" s="62" t="str">
        <f>IF(RIGHT(AL15)="","",RIGHT(AL15))</f>
        <v/>
      </c>
      <c r="Q15" s="78" t="s">
        <v>25</v>
      </c>
      <c r="R15" s="79" t="str">
        <f>IF(AR15="","",AR15)</f>
        <v/>
      </c>
      <c r="S15" s="77"/>
      <c r="T15" s="77"/>
      <c r="U15" s="77"/>
      <c r="V15" s="77"/>
      <c r="W15" s="77"/>
      <c r="X15" s="77"/>
      <c r="Y15" s="77"/>
      <c r="Z15" s="77"/>
      <c r="AA15" s="77"/>
      <c r="AF15" s="229"/>
      <c r="AG15" s="169" t="s">
        <v>442</v>
      </c>
      <c r="AH15" s="553"/>
      <c r="AI15" s="554"/>
      <c r="AJ15" s="555"/>
      <c r="AK15" s="180" t="s">
        <v>25</v>
      </c>
      <c r="AL15" s="556"/>
      <c r="AM15" s="557"/>
      <c r="AN15" s="557"/>
      <c r="AO15" s="557"/>
      <c r="AP15" s="558"/>
      <c r="AQ15" s="180" t="s">
        <v>25</v>
      </c>
      <c r="AR15" s="178"/>
      <c r="AS15" s="227"/>
      <c r="AT15" s="227" t="str">
        <f>LEFT(AH15)</f>
        <v/>
      </c>
      <c r="AU15" s="227" t="str">
        <f>MID(AH15,2,1)</f>
        <v/>
      </c>
      <c r="AV15" s="223"/>
      <c r="AW15" s="230"/>
      <c r="AX15" s="230"/>
      <c r="AY15" s="46"/>
      <c r="AZ15" s="190"/>
      <c r="BA15" s="190"/>
      <c r="BB15" s="190"/>
      <c r="BC15" s="190"/>
      <c r="BD15" s="190"/>
      <c r="BE15" s="190"/>
      <c r="BF15" s="190"/>
      <c r="BG15" s="190"/>
      <c r="BH15" s="190"/>
      <c r="BI15" s="190"/>
      <c r="BJ15" s="190"/>
      <c r="BK15" s="190"/>
      <c r="BL15" s="190"/>
      <c r="BM15" s="190"/>
      <c r="BN15" s="190"/>
      <c r="BO15" s="190"/>
      <c r="BP15" s="190"/>
      <c r="BQ15" s="190"/>
      <c r="BR15" s="190"/>
      <c r="BS15" s="190"/>
      <c r="BT15" s="190"/>
      <c r="BU15" s="190"/>
      <c r="BV15" s="190"/>
      <c r="BW15" s="190"/>
      <c r="BX15" s="190"/>
      <c r="BY15" s="190"/>
      <c r="BZ15" s="190"/>
      <c r="CA15" s="190"/>
      <c r="CB15" s="190"/>
      <c r="CC15" s="190"/>
      <c r="CD15" s="190"/>
      <c r="CE15" s="190"/>
      <c r="CF15" s="190"/>
      <c r="CG15" s="190"/>
      <c r="CH15" s="190"/>
      <c r="CI15" s="190"/>
      <c r="CJ15" s="190"/>
      <c r="CK15" s="190"/>
      <c r="CL15" s="190"/>
      <c r="CM15" s="190"/>
      <c r="CN15" s="190"/>
      <c r="CO15" s="190"/>
      <c r="CP15" s="190"/>
      <c r="CQ15" s="190"/>
      <c r="CR15" s="190"/>
      <c r="CS15" s="190"/>
      <c r="CT15" s="190"/>
      <c r="CU15" s="190"/>
      <c r="CV15" s="190"/>
      <c r="CW15" s="190"/>
      <c r="CX15" s="190"/>
      <c r="CY15" s="190"/>
      <c r="CZ15" s="190"/>
      <c r="DA15" s="190"/>
      <c r="DB15" s="190"/>
      <c r="DC15" s="190"/>
      <c r="DD15" s="190"/>
      <c r="DE15" s="190"/>
      <c r="DF15" s="190"/>
      <c r="DG15" s="190"/>
      <c r="DH15" s="190"/>
      <c r="DI15" s="190"/>
      <c r="DJ15" s="190"/>
      <c r="DK15" s="190"/>
      <c r="DL15" s="190"/>
      <c r="DM15" s="190"/>
      <c r="DN15" s="190"/>
      <c r="DO15" s="190"/>
      <c r="DP15" s="190"/>
      <c r="DQ15" s="190"/>
      <c r="DR15" s="190"/>
      <c r="DS15" s="190"/>
      <c r="DT15" s="190"/>
      <c r="DU15" s="190"/>
      <c r="DV15" s="190"/>
      <c r="DW15" s="190"/>
      <c r="DX15" s="190"/>
      <c r="DY15" s="190"/>
      <c r="DZ15" s="190"/>
    </row>
    <row r="16" spans="1:130" s="194" customFormat="1" ht="16" customHeight="1" thickBot="1" x14ac:dyDescent="0.25">
      <c r="C16" s="218"/>
      <c r="D16" s="561" t="s">
        <v>27</v>
      </c>
      <c r="E16" s="561"/>
      <c r="F16" s="561"/>
      <c r="G16" s="198"/>
      <c r="H16" s="565" t="str">
        <f>IF(AH16="","",AH16)</f>
        <v/>
      </c>
      <c r="I16" s="566"/>
      <c r="J16" s="566"/>
      <c r="K16" s="566"/>
      <c r="L16" s="566"/>
      <c r="M16" s="566"/>
      <c r="N16" s="566"/>
      <c r="O16" s="566"/>
      <c r="P16" s="566"/>
      <c r="Q16" s="566"/>
      <c r="R16" s="566"/>
      <c r="S16" s="566"/>
      <c r="T16" s="566"/>
      <c r="U16" s="566"/>
      <c r="V16" s="566"/>
      <c r="W16" s="566"/>
      <c r="X16" s="566"/>
      <c r="Y16" s="566"/>
      <c r="Z16" s="566"/>
      <c r="AA16" s="567"/>
      <c r="AF16" s="164"/>
      <c r="AG16" s="169" t="s">
        <v>27</v>
      </c>
      <c r="AH16" s="553"/>
      <c r="AI16" s="554"/>
      <c r="AJ16" s="554"/>
      <c r="AK16" s="554"/>
      <c r="AL16" s="554"/>
      <c r="AM16" s="554"/>
      <c r="AN16" s="554"/>
      <c r="AO16" s="554"/>
      <c r="AP16" s="554"/>
      <c r="AQ16" s="554"/>
      <c r="AR16" s="554"/>
      <c r="AS16" s="554"/>
      <c r="AT16" s="554"/>
      <c r="AU16" s="554"/>
      <c r="AV16" s="554"/>
      <c r="AW16" s="554"/>
      <c r="AX16" s="555"/>
      <c r="AY16" s="186" t="s">
        <v>193</v>
      </c>
      <c r="AZ16" s="235" t="str">
        <f>ASC(AH16)</f>
        <v/>
      </c>
      <c r="BA16" s="235" t="str">
        <f>SUBSTITUTE(SUBSTITUTE(SUBSTITUTE(SUBSTITUTE(SUBSTITUTE(SUBSTITUTE(SUBSTITUTE(SUBSTITUTE(SUBSTITUTE(SUBSTITUTE(SUBSTITUTE(SUBSTITUTE(SUBSTITUTE(SUBSTITUTE(SUBSTITUTE(SUBSTITUTE(SUBSTITUTE(SUBSTITUTE(SUBSTITUTE(SUBSTITUTE(SUBSTITUTE(SUBSTITUTE(SUBSTITUTE(SUBSTITUTE(SUBSTITUTE(AZ16,"が","か゛"),"ぎ","き゛"),"ぐ","く゛"),"げ","け゛"),"ご","こ゛"),"ざ","さ゛"),"じ","し゛"),"ず","す゛"),"ぜ","せ゛"),"ぞ","そ゛"),"だ","た゛"),"ぢ","ち゛"),"づ","つ゛"),"で","て゛"),"ど","と゛"),"ば","は゛"),"び","ひ゛"),"ぶ","ふ゛"),"べ","へ゛"),"ぼ","ほ゛"),"ぱ","は゜"),"ぴ","ひ゜"),"ぷ","ふ゜"),"ぺ","へ゜"),"ぽ","ほ゜")</f>
        <v/>
      </c>
      <c r="BB16" s="235" t="str">
        <f>DBCS(MID($BA16,COLUMNS($BB16:BB16),1))</f>
        <v/>
      </c>
      <c r="BC16" s="235" t="str">
        <f>DBCS(MID($BA16,COLUMNS($BB16:BC16),1))</f>
        <v/>
      </c>
      <c r="BD16" s="235" t="str">
        <f>DBCS(MID($BA16,COLUMNS($BB16:BD16),1))</f>
        <v/>
      </c>
      <c r="BE16" s="235" t="str">
        <f>DBCS(MID($BA16,COLUMNS($BB16:BE16),1))</f>
        <v/>
      </c>
      <c r="BF16" s="235" t="str">
        <f>DBCS(MID($BA16,COLUMNS($BB16:BF16),1))</f>
        <v/>
      </c>
      <c r="BG16" s="235" t="str">
        <f>DBCS(MID($BA16,COLUMNS($BB16:BG16),1))</f>
        <v/>
      </c>
      <c r="BH16" s="235" t="str">
        <f>DBCS(MID($BA16,COLUMNS($BB16:BH16),1))</f>
        <v/>
      </c>
      <c r="BI16" s="235" t="str">
        <f>DBCS(MID($BA16,COLUMNS($BB16:BI16),1))</f>
        <v/>
      </c>
      <c r="BJ16" s="235" t="str">
        <f>DBCS(MID($BA16,COLUMNS($BB16:BJ16),1))</f>
        <v/>
      </c>
      <c r="BK16" s="235" t="str">
        <f>DBCS(MID($BA16,COLUMNS($BB16:BK16),1))</f>
        <v/>
      </c>
      <c r="BL16" s="235" t="str">
        <f>DBCS(MID($BA16,COLUMNS($BB16:BL16),1))</f>
        <v/>
      </c>
      <c r="BM16" s="235" t="str">
        <f>DBCS(MID($BA16,COLUMNS($BB16:BM16),1))</f>
        <v/>
      </c>
      <c r="BN16" s="235" t="str">
        <f>DBCS(MID($BA16,COLUMNS($BB16:BN16),1))</f>
        <v/>
      </c>
      <c r="BO16" s="235" t="str">
        <f>DBCS(MID($BA16,COLUMNS($BB16:BO16),1))</f>
        <v/>
      </c>
      <c r="BP16" s="235" t="str">
        <f>DBCS(MID($BA16,COLUMNS($BB16:BP16),1))</f>
        <v/>
      </c>
      <c r="BQ16" s="235" t="str">
        <f>DBCS(MID($BA16,COLUMNS($BB16:BQ16),1))</f>
        <v/>
      </c>
      <c r="BR16" s="235" t="str">
        <f>DBCS(MID($BA16,COLUMNS($BB16:BR16),1))</f>
        <v/>
      </c>
      <c r="BS16" s="235" t="str">
        <f>DBCS(MID($BA16,COLUMNS($BB16:BS16),1))</f>
        <v/>
      </c>
      <c r="BT16" s="235" t="str">
        <f>DBCS(MID($BA16,COLUMNS($BB16:BT16),1))</f>
        <v/>
      </c>
      <c r="BU16" s="235" t="str">
        <f>DBCS(MID($BA16,COLUMNS($BB16:BU16),1))</f>
        <v/>
      </c>
      <c r="BV16" s="235" t="str">
        <f>DBCS(MID($BA16,COLUMNS($BB16:BV16),1))</f>
        <v/>
      </c>
      <c r="BW16" s="235" t="str">
        <f>DBCS(MID($BA16,COLUMNS($BB16:BW16),1))</f>
        <v/>
      </c>
      <c r="BX16" s="235" t="str">
        <f>DBCS(MID($BA16,COLUMNS($BB16:BX16),1))</f>
        <v/>
      </c>
      <c r="BY16" s="235" t="str">
        <f>DBCS(MID($BA16,COLUMNS($BB16:BY16),1))</f>
        <v/>
      </c>
      <c r="BZ16" s="235" t="str">
        <f>DBCS(MID($BA16,COLUMNS($BB16:BZ16),1))</f>
        <v/>
      </c>
      <c r="CA16" s="235" t="str">
        <f>DBCS(MID($BA16,COLUMNS($BB16:CA16),1))</f>
        <v/>
      </c>
      <c r="CB16" s="235" t="str">
        <f>DBCS(MID($BA16,COLUMNS($BB16:CB16),1))</f>
        <v/>
      </c>
      <c r="CC16" s="235" t="str">
        <f>DBCS(MID($BA16,COLUMNS($BB16:CC16),1))</f>
        <v/>
      </c>
      <c r="CD16" s="235" t="str">
        <f>DBCS(MID($BA16,COLUMNS($BB16:CD16),1))</f>
        <v/>
      </c>
      <c r="CE16" s="235" t="str">
        <f>DBCS(MID($BA16,COLUMNS($BB16:CE16),1))</f>
        <v/>
      </c>
      <c r="CF16" s="235" t="str">
        <f>DBCS(MID($BA16,COLUMNS($BB16:CF16),1))</f>
        <v/>
      </c>
      <c r="CG16" s="235" t="str">
        <f>DBCS(MID($BA16,COLUMNS($BB16:CG16),1))</f>
        <v/>
      </c>
      <c r="CH16" s="235" t="str">
        <f>DBCS(MID($BA16,COLUMNS($BB16:CH16),1))</f>
        <v/>
      </c>
      <c r="CI16" s="235" t="str">
        <f>DBCS(MID($BA16,COLUMNS($BB16:CI16),1))</f>
        <v/>
      </c>
      <c r="CJ16" s="235" t="str">
        <f>DBCS(MID($BA16,COLUMNS($BB16:CJ16),1))</f>
        <v/>
      </c>
      <c r="CK16" s="235" t="str">
        <f>DBCS(MID($BA16,COLUMNS($BB16:CK16),1))</f>
        <v/>
      </c>
      <c r="CL16" s="235" t="str">
        <f>DBCS(MID($BA16,COLUMNS($BB16:CL16),1))</f>
        <v/>
      </c>
      <c r="CM16" s="235" t="str">
        <f>DBCS(MID($BA16,COLUMNS($BB16:CM16),1))</f>
        <v/>
      </c>
      <c r="CN16" s="235" t="str">
        <f>DBCS(MID($BA16,COLUMNS($BB16:CN16),1))</f>
        <v/>
      </c>
      <c r="CO16" s="235" t="str">
        <f>DBCS(MID($BA16,COLUMNS($BB16:CO16),1))</f>
        <v/>
      </c>
      <c r="CP16" s="190"/>
      <c r="CQ16" s="190"/>
      <c r="CR16" s="190"/>
      <c r="CS16" s="190"/>
      <c r="CT16" s="190"/>
      <c r="CU16" s="190"/>
      <c r="CV16" s="190"/>
      <c r="CW16" s="190"/>
      <c r="CX16" s="190"/>
      <c r="CY16" s="190"/>
      <c r="CZ16" s="190"/>
      <c r="DA16" s="190"/>
      <c r="DB16" s="190"/>
      <c r="DC16" s="190"/>
      <c r="DD16" s="190"/>
      <c r="DE16" s="190"/>
      <c r="DF16" s="190"/>
      <c r="DG16" s="190"/>
      <c r="DH16" s="190"/>
      <c r="DI16" s="190"/>
      <c r="DJ16" s="190"/>
      <c r="DK16" s="190"/>
      <c r="DL16" s="190"/>
      <c r="DM16" s="190"/>
      <c r="DN16" s="190"/>
      <c r="DO16" s="190"/>
      <c r="DP16" s="190"/>
      <c r="DQ16" s="190"/>
      <c r="DR16" s="190"/>
      <c r="DS16" s="190"/>
      <c r="DT16" s="190"/>
      <c r="DU16" s="190"/>
      <c r="DV16" s="190"/>
      <c r="DW16" s="190"/>
      <c r="DX16" s="190"/>
      <c r="DY16" s="190"/>
      <c r="DZ16" s="190"/>
    </row>
    <row r="17" spans="1:130" s="194" customFormat="1" ht="16" customHeight="1" thickBot="1" x14ac:dyDescent="0.25">
      <c r="C17" s="218"/>
      <c r="D17" s="561" t="s">
        <v>3</v>
      </c>
      <c r="E17" s="561"/>
      <c r="F17" s="561"/>
      <c r="G17" s="198"/>
      <c r="H17" s="565" t="str">
        <f>IF(AH17="","",AH17)</f>
        <v/>
      </c>
      <c r="I17" s="566"/>
      <c r="J17" s="566"/>
      <c r="K17" s="566"/>
      <c r="L17" s="566"/>
      <c r="M17" s="566"/>
      <c r="N17" s="566"/>
      <c r="O17" s="566"/>
      <c r="P17" s="566"/>
      <c r="Q17" s="566"/>
      <c r="R17" s="566"/>
      <c r="S17" s="566"/>
      <c r="T17" s="566"/>
      <c r="U17" s="566"/>
      <c r="V17" s="566"/>
      <c r="W17" s="566"/>
      <c r="X17" s="566"/>
      <c r="Y17" s="566"/>
      <c r="Z17" s="566"/>
      <c r="AA17" s="567"/>
      <c r="AC17" s="562" t="s">
        <v>9</v>
      </c>
      <c r="AD17" s="562"/>
      <c r="AE17" s="562"/>
      <c r="AF17" s="164"/>
      <c r="AG17" s="169" t="s">
        <v>3</v>
      </c>
      <c r="AH17" s="553"/>
      <c r="AI17" s="554"/>
      <c r="AJ17" s="554"/>
      <c r="AK17" s="554"/>
      <c r="AL17" s="554"/>
      <c r="AM17" s="554"/>
      <c r="AN17" s="554"/>
      <c r="AO17" s="554"/>
      <c r="AP17" s="554"/>
      <c r="AQ17" s="554"/>
      <c r="AR17" s="554"/>
      <c r="AS17" s="554"/>
      <c r="AT17" s="554"/>
      <c r="AU17" s="554"/>
      <c r="AV17" s="554"/>
      <c r="AW17" s="554"/>
      <c r="AX17" s="555"/>
      <c r="AY17" s="186" t="s">
        <v>193</v>
      </c>
      <c r="AZ17" s="190"/>
      <c r="BA17" s="190"/>
      <c r="BB17" s="190"/>
      <c r="BC17" s="190"/>
      <c r="BD17" s="190"/>
      <c r="BE17" s="190"/>
      <c r="BF17" s="190"/>
      <c r="BG17" s="190"/>
      <c r="BH17" s="190"/>
      <c r="BI17" s="190"/>
      <c r="BJ17" s="190"/>
      <c r="BK17" s="190"/>
      <c r="BL17" s="190"/>
      <c r="BM17" s="190"/>
      <c r="BN17" s="190"/>
      <c r="BO17" s="190"/>
      <c r="BP17" s="190"/>
      <c r="BQ17" s="190"/>
      <c r="BR17" s="190"/>
      <c r="BS17" s="190"/>
      <c r="BT17" s="190"/>
      <c r="BU17" s="190"/>
      <c r="BV17" s="190"/>
      <c r="BW17" s="190"/>
      <c r="BX17" s="190"/>
      <c r="BY17" s="190"/>
      <c r="BZ17" s="190"/>
      <c r="CA17" s="190"/>
      <c r="CB17" s="190"/>
      <c r="CC17" s="190"/>
      <c r="CD17" s="190"/>
      <c r="CE17" s="190"/>
      <c r="CF17" s="190"/>
      <c r="CG17" s="190"/>
      <c r="CH17" s="190"/>
      <c r="CI17" s="190"/>
      <c r="CJ17" s="190"/>
      <c r="CK17" s="190"/>
      <c r="CL17" s="190"/>
      <c r="CM17" s="190"/>
      <c r="CN17" s="190"/>
      <c r="CO17" s="190"/>
      <c r="CP17" s="190"/>
      <c r="CQ17" s="190"/>
      <c r="CR17" s="190"/>
      <c r="CS17" s="190"/>
      <c r="CT17" s="190"/>
      <c r="CU17" s="190"/>
      <c r="CV17" s="190"/>
      <c r="CW17" s="190"/>
      <c r="CX17" s="190"/>
      <c r="CY17" s="190"/>
      <c r="CZ17" s="190"/>
      <c r="DA17" s="190"/>
      <c r="DB17" s="190"/>
      <c r="DC17" s="190"/>
      <c r="DD17" s="190"/>
      <c r="DE17" s="190"/>
      <c r="DF17" s="190"/>
      <c r="DG17" s="190"/>
      <c r="DH17" s="190"/>
      <c r="DI17" s="190"/>
      <c r="DJ17" s="190"/>
      <c r="DK17" s="190"/>
      <c r="DL17" s="190"/>
      <c r="DM17" s="190"/>
      <c r="DN17" s="190"/>
      <c r="DO17" s="190"/>
      <c r="DP17" s="190"/>
      <c r="DQ17" s="190"/>
      <c r="DR17" s="190"/>
      <c r="DS17" s="190"/>
      <c r="DT17" s="190"/>
      <c r="DU17" s="190"/>
      <c r="DV17" s="190"/>
      <c r="DW17" s="190"/>
      <c r="DX17" s="190"/>
      <c r="DY17" s="190"/>
      <c r="DZ17" s="190"/>
    </row>
    <row r="18" spans="1:130" s="194" customFormat="1" ht="16" customHeight="1" thickBot="1" x14ac:dyDescent="0.25">
      <c r="C18" s="218"/>
      <c r="D18" s="561" t="s">
        <v>8</v>
      </c>
      <c r="E18" s="561"/>
      <c r="F18" s="561"/>
      <c r="G18" s="198"/>
      <c r="H18" s="67" t="str">
        <f>AG19</f>
        <v/>
      </c>
      <c r="I18" s="78" t="s">
        <v>444</v>
      </c>
      <c r="J18" s="563" t="str">
        <f>IF(AK18="","",AK18)</f>
        <v/>
      </c>
      <c r="K18" s="564"/>
      <c r="L18" s="78" t="s">
        <v>445</v>
      </c>
      <c r="M18" s="563" t="str">
        <f>IF(AM18="","",AM18)</f>
        <v/>
      </c>
      <c r="N18" s="564"/>
      <c r="O18" s="78" t="s">
        <v>11</v>
      </c>
      <c r="P18" s="563" t="str">
        <f>IF(AO18="","",AO18)</f>
        <v/>
      </c>
      <c r="Q18" s="564"/>
      <c r="R18" s="77" t="s">
        <v>12</v>
      </c>
      <c r="S18" s="77"/>
      <c r="T18" s="77"/>
      <c r="U18" s="77"/>
      <c r="V18" s="77"/>
      <c r="W18" s="77"/>
      <c r="X18" s="77"/>
      <c r="Y18" s="77"/>
      <c r="Z18" s="77"/>
      <c r="AA18" s="77"/>
      <c r="AD18" s="225" t="s">
        <v>18</v>
      </c>
      <c r="AF18" s="164"/>
      <c r="AG18" s="169" t="s">
        <v>8</v>
      </c>
      <c r="AH18" s="551"/>
      <c r="AI18" s="552"/>
      <c r="AJ18" s="180" t="s">
        <v>25</v>
      </c>
      <c r="AK18" s="177"/>
      <c r="AL18" s="174" t="s">
        <v>33</v>
      </c>
      <c r="AM18" s="177"/>
      <c r="AN18" s="174" t="s">
        <v>11</v>
      </c>
      <c r="AO18" s="177"/>
      <c r="AP18" s="164" t="s">
        <v>12</v>
      </c>
      <c r="AQ18" s="164"/>
      <c r="AR18" s="164"/>
      <c r="AS18" s="164"/>
      <c r="AT18" s="164"/>
      <c r="AU18" s="164"/>
      <c r="AV18" s="164"/>
      <c r="AW18" s="164"/>
      <c r="AX18" s="164"/>
      <c r="AY18" s="46"/>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A18" s="190"/>
      <c r="CB18" s="190"/>
      <c r="CC18" s="190"/>
      <c r="CD18" s="190"/>
      <c r="CE18" s="190"/>
      <c r="CF18" s="190"/>
      <c r="CG18" s="190"/>
      <c r="CH18" s="190"/>
      <c r="CI18" s="190"/>
      <c r="CJ18" s="190"/>
      <c r="CK18" s="190"/>
      <c r="CL18" s="190"/>
      <c r="CM18" s="190"/>
      <c r="CN18" s="190"/>
      <c r="CO18" s="190"/>
      <c r="CP18" s="190"/>
      <c r="CQ18" s="190"/>
      <c r="CR18" s="190"/>
      <c r="CS18" s="190"/>
      <c r="CT18" s="190"/>
      <c r="CU18" s="190"/>
      <c r="CV18" s="190"/>
      <c r="CW18" s="190"/>
      <c r="CX18" s="190"/>
      <c r="CY18" s="190"/>
      <c r="CZ18" s="190"/>
      <c r="DA18" s="190"/>
      <c r="DB18" s="190"/>
      <c r="DC18" s="190"/>
      <c r="DD18" s="190"/>
      <c r="DE18" s="190"/>
      <c r="DF18" s="190"/>
      <c r="DG18" s="190"/>
      <c r="DH18" s="190"/>
      <c r="DI18" s="190"/>
      <c r="DJ18" s="190"/>
      <c r="DK18" s="190"/>
      <c r="DL18" s="190"/>
      <c r="DM18" s="190"/>
      <c r="DN18" s="190"/>
      <c r="DO18" s="190"/>
      <c r="DP18" s="190"/>
      <c r="DQ18" s="190"/>
      <c r="DR18" s="190"/>
      <c r="DS18" s="190"/>
      <c r="DT18" s="190"/>
      <c r="DU18" s="190"/>
      <c r="DV18" s="190"/>
      <c r="DW18" s="190"/>
      <c r="DX18" s="190"/>
      <c r="DY18" s="190"/>
      <c r="DZ18" s="190"/>
    </row>
    <row r="19" spans="1:130" s="194" customFormat="1" ht="16" customHeight="1" x14ac:dyDescent="0.2">
      <c r="AF19" s="164"/>
      <c r="AG19" s="187" t="str">
        <f>LEFT(AH18)</f>
        <v/>
      </c>
      <c r="AH19" s="208" t="s">
        <v>190</v>
      </c>
      <c r="AI19" s="46"/>
      <c r="AJ19" s="46"/>
      <c r="AK19" s="46"/>
      <c r="AL19" s="188" t="s">
        <v>295</v>
      </c>
      <c r="AM19" s="46"/>
      <c r="AN19" s="46"/>
      <c r="AO19" s="46"/>
      <c r="AP19" s="46"/>
      <c r="AQ19" s="46"/>
      <c r="AR19" s="46"/>
      <c r="AS19" s="46"/>
      <c r="AT19" s="46"/>
      <c r="AU19" s="46"/>
      <c r="AV19" s="46"/>
      <c r="AW19" s="46"/>
      <c r="AX19" s="46"/>
      <c r="AY19" s="46"/>
      <c r="AZ19" s="190"/>
      <c r="BA19" s="190"/>
      <c r="BB19" s="190"/>
      <c r="BC19" s="190"/>
      <c r="BD19" s="190"/>
      <c r="BE19" s="190"/>
      <c r="BF19" s="190"/>
      <c r="BG19" s="190"/>
      <c r="BH19" s="190"/>
      <c r="BI19" s="190"/>
      <c r="BJ19" s="190"/>
      <c r="BK19" s="190"/>
      <c r="BL19" s="190"/>
      <c r="BM19" s="190"/>
      <c r="BN19" s="190"/>
      <c r="BO19" s="190"/>
      <c r="BP19" s="190"/>
      <c r="BQ19" s="190"/>
      <c r="BR19" s="190"/>
      <c r="BS19" s="190"/>
      <c r="BT19" s="190"/>
      <c r="BU19" s="190"/>
      <c r="BV19" s="190"/>
      <c r="BW19" s="190"/>
      <c r="BX19" s="190"/>
      <c r="BY19" s="190"/>
      <c r="BZ19" s="190"/>
      <c r="CA19" s="190"/>
      <c r="CB19" s="190"/>
      <c r="CC19" s="190"/>
      <c r="CD19" s="190"/>
      <c r="CE19" s="190"/>
      <c r="CF19" s="190"/>
      <c r="CG19" s="190"/>
      <c r="CH19" s="190"/>
      <c r="CI19" s="190"/>
      <c r="CJ19" s="190"/>
      <c r="CK19" s="190"/>
      <c r="CL19" s="190"/>
      <c r="CM19" s="190"/>
      <c r="CN19" s="190"/>
      <c r="CO19" s="190"/>
      <c r="CP19" s="190"/>
      <c r="CQ19" s="190"/>
      <c r="CR19" s="190"/>
      <c r="CS19" s="190"/>
      <c r="CT19" s="190"/>
      <c r="CU19" s="190"/>
      <c r="CV19" s="190"/>
      <c r="CW19" s="190"/>
      <c r="CX19" s="190"/>
      <c r="CY19" s="190"/>
      <c r="CZ19" s="190"/>
      <c r="DA19" s="190"/>
      <c r="DB19" s="190"/>
      <c r="DC19" s="190"/>
      <c r="DD19" s="190"/>
      <c r="DE19" s="190"/>
      <c r="DF19" s="190"/>
      <c r="DG19" s="190"/>
      <c r="DH19" s="190"/>
      <c r="DI19" s="190"/>
      <c r="DJ19" s="190"/>
      <c r="DK19" s="190"/>
      <c r="DL19" s="190"/>
      <c r="DM19" s="190"/>
      <c r="DN19" s="190"/>
      <c r="DO19" s="190"/>
      <c r="DP19" s="190"/>
      <c r="DQ19" s="190"/>
      <c r="DR19" s="190"/>
      <c r="DS19" s="190"/>
      <c r="DT19" s="190"/>
      <c r="DU19" s="190"/>
      <c r="DV19" s="190"/>
      <c r="DW19" s="190"/>
      <c r="DX19" s="190"/>
      <c r="DY19" s="190"/>
      <c r="DZ19" s="190"/>
    </row>
    <row r="20" spans="1:130" s="194" customFormat="1" ht="16" customHeight="1" x14ac:dyDescent="0.2">
      <c r="AF20" s="197"/>
      <c r="AG20" s="197"/>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c r="CD20" s="190"/>
      <c r="CE20" s="190"/>
      <c r="CF20" s="190"/>
      <c r="CG20" s="190"/>
      <c r="CH20" s="190"/>
      <c r="CI20" s="190"/>
      <c r="CJ20" s="190"/>
      <c r="CK20" s="190"/>
      <c r="CL20" s="190"/>
      <c r="CM20" s="190"/>
      <c r="CN20" s="190"/>
      <c r="CO20" s="190"/>
      <c r="CP20" s="190"/>
      <c r="CQ20" s="190"/>
      <c r="CR20" s="190"/>
      <c r="CS20" s="190"/>
      <c r="CT20" s="190"/>
      <c r="CU20" s="190"/>
      <c r="CV20" s="190"/>
      <c r="CW20" s="190"/>
      <c r="CX20" s="190"/>
      <c r="CY20" s="190"/>
      <c r="CZ20" s="190"/>
      <c r="DA20" s="190"/>
      <c r="DB20" s="190"/>
      <c r="DC20" s="190"/>
      <c r="DD20" s="190"/>
      <c r="DE20" s="190"/>
      <c r="DF20" s="190"/>
      <c r="DG20" s="190"/>
      <c r="DH20" s="190"/>
      <c r="DI20" s="190"/>
      <c r="DJ20" s="190"/>
      <c r="DK20" s="190"/>
      <c r="DL20" s="190"/>
      <c r="DM20" s="190"/>
      <c r="DN20" s="190"/>
      <c r="DO20" s="190"/>
      <c r="DP20" s="190"/>
      <c r="DQ20" s="190"/>
      <c r="DR20" s="190"/>
      <c r="DS20" s="190"/>
      <c r="DT20" s="190"/>
      <c r="DU20" s="190"/>
      <c r="DV20" s="190"/>
      <c r="DW20" s="190"/>
      <c r="DX20" s="190"/>
      <c r="DY20" s="190"/>
      <c r="DZ20" s="190"/>
    </row>
    <row r="21" spans="1:130" s="194" customFormat="1" ht="16" customHeight="1" thickBot="1" x14ac:dyDescent="0.25">
      <c r="AF21" s="228"/>
      <c r="AG21" s="229"/>
      <c r="AH21" s="229"/>
      <c r="AI21" s="229"/>
      <c r="AJ21" s="229"/>
      <c r="AK21" s="187"/>
      <c r="AL21" s="187"/>
      <c r="AM21" s="188" t="s">
        <v>439</v>
      </c>
      <c r="AN21" s="187"/>
      <c r="AO21" s="187"/>
      <c r="AP21" s="164"/>
      <c r="AQ21" s="164"/>
      <c r="AR21" s="188"/>
      <c r="AS21" s="164"/>
      <c r="AT21" s="164"/>
      <c r="AU21" s="164"/>
      <c r="AV21" s="164"/>
      <c r="AW21" s="164"/>
      <c r="AX21" s="164"/>
      <c r="AY21" s="46"/>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c r="CC21" s="190"/>
      <c r="CD21" s="190"/>
      <c r="CE21" s="190"/>
      <c r="CF21" s="190"/>
      <c r="CG21" s="190"/>
      <c r="CH21" s="190"/>
      <c r="CI21" s="190"/>
      <c r="CJ21" s="190"/>
      <c r="CK21" s="190"/>
      <c r="CL21" s="190"/>
      <c r="CM21" s="190"/>
      <c r="CN21" s="190"/>
      <c r="CO21" s="190"/>
      <c r="CP21" s="190"/>
      <c r="CQ21" s="190"/>
      <c r="CR21" s="190"/>
      <c r="CS21" s="190"/>
      <c r="CT21" s="190"/>
      <c r="CU21" s="190"/>
      <c r="CV21" s="190"/>
      <c r="CW21" s="190"/>
      <c r="CX21" s="190"/>
      <c r="CY21" s="190"/>
      <c r="CZ21" s="190"/>
      <c r="DA21" s="190"/>
      <c r="DB21" s="190"/>
      <c r="DC21" s="190"/>
      <c r="DD21" s="190"/>
      <c r="DE21" s="190"/>
      <c r="DF21" s="190"/>
      <c r="DG21" s="190"/>
      <c r="DH21" s="190"/>
      <c r="DI21" s="190"/>
      <c r="DJ21" s="190"/>
      <c r="DK21" s="190"/>
      <c r="DL21" s="190"/>
      <c r="DM21" s="190"/>
      <c r="DN21" s="190"/>
      <c r="DO21" s="190"/>
      <c r="DP21" s="190"/>
      <c r="DQ21" s="190"/>
      <c r="DR21" s="190"/>
      <c r="DS21" s="190"/>
      <c r="DT21" s="190"/>
      <c r="DU21" s="190"/>
      <c r="DV21" s="190"/>
      <c r="DW21" s="190"/>
      <c r="DX21" s="190"/>
      <c r="DY21" s="190"/>
      <c r="DZ21" s="190"/>
    </row>
    <row r="22" spans="1:130" s="194" customFormat="1" ht="16" customHeight="1" thickBot="1" x14ac:dyDescent="0.25">
      <c r="A22" s="68" t="s">
        <v>540</v>
      </c>
      <c r="C22" s="218"/>
      <c r="D22" s="561" t="s">
        <v>10</v>
      </c>
      <c r="E22" s="561"/>
      <c r="F22" s="561"/>
      <c r="G22" s="198"/>
      <c r="H22" s="60" t="str">
        <f>AT22</f>
        <v/>
      </c>
      <c r="I22" s="62" t="str">
        <f>AU22</f>
        <v/>
      </c>
      <c r="J22" s="78" t="s">
        <v>25</v>
      </c>
      <c r="K22" s="60" t="str">
        <f>IF(LEFT($AL22,1)="","",LEFT($AL22,1))</f>
        <v/>
      </c>
      <c r="L22" s="61" t="str">
        <f>IF(MID($AL22,2,1)="","",MID($AL22,2,1))</f>
        <v/>
      </c>
      <c r="M22" s="61" t="str">
        <f>IF(MID($AL22,3,1)="","",MID($AL22,3,1))</f>
        <v/>
      </c>
      <c r="N22" s="61" t="str">
        <f>IF(MID($AL22,4,1)="","",MID($AL22,4,1))</f>
        <v/>
      </c>
      <c r="O22" s="61" t="str">
        <f>IF(MID($AL22,5,1)="","",MID($AL22,5,1))</f>
        <v/>
      </c>
      <c r="P22" s="62" t="str">
        <f>IF(RIGHT(AL22)="","",RIGHT(AL22))</f>
        <v/>
      </c>
      <c r="Q22" s="78" t="s">
        <v>25</v>
      </c>
      <c r="R22" s="79" t="str">
        <f>IF(AR22="","",AR22)</f>
        <v/>
      </c>
      <c r="S22" s="77"/>
      <c r="T22" s="77"/>
      <c r="U22" s="77"/>
      <c r="V22" s="77"/>
      <c r="W22" s="77"/>
      <c r="X22" s="77"/>
      <c r="Y22" s="77"/>
      <c r="Z22" s="77"/>
      <c r="AA22" s="77"/>
      <c r="AF22" s="229"/>
      <c r="AG22" s="169" t="s">
        <v>541</v>
      </c>
      <c r="AH22" s="553"/>
      <c r="AI22" s="554"/>
      <c r="AJ22" s="555"/>
      <c r="AK22" s="180" t="s">
        <v>490</v>
      </c>
      <c r="AL22" s="556"/>
      <c r="AM22" s="557"/>
      <c r="AN22" s="557"/>
      <c r="AO22" s="557"/>
      <c r="AP22" s="558"/>
      <c r="AQ22" s="180" t="s">
        <v>490</v>
      </c>
      <c r="AR22" s="178"/>
      <c r="AS22" s="227"/>
      <c r="AT22" s="227" t="str">
        <f>LEFT(AH22)</f>
        <v/>
      </c>
      <c r="AU22" s="227" t="str">
        <f>MID(AH22,2,1)</f>
        <v/>
      </c>
      <c r="AV22" s="223"/>
      <c r="AW22" s="230"/>
      <c r="AX22" s="230"/>
      <c r="AY22" s="46"/>
      <c r="AZ22" s="190"/>
      <c r="BA22" s="190"/>
      <c r="BB22" s="190"/>
      <c r="BC22" s="190"/>
      <c r="BD22" s="190"/>
      <c r="BE22" s="190"/>
      <c r="BF22" s="190"/>
      <c r="BG22" s="190"/>
      <c r="BH22" s="190"/>
      <c r="BI22" s="190"/>
      <c r="BJ22" s="190"/>
      <c r="BK22" s="190"/>
      <c r="BL22" s="190"/>
      <c r="BM22" s="190"/>
      <c r="BN22" s="190"/>
      <c r="BO22" s="190"/>
      <c r="BP22" s="190"/>
      <c r="BQ22" s="190"/>
      <c r="BR22" s="190"/>
      <c r="BS22" s="190"/>
      <c r="BT22" s="190"/>
      <c r="BU22" s="190"/>
      <c r="BV22" s="190"/>
      <c r="BW22" s="190"/>
      <c r="BX22" s="190"/>
      <c r="BY22" s="190"/>
      <c r="BZ22" s="190"/>
      <c r="CA22" s="190"/>
      <c r="CB22" s="190"/>
      <c r="CC22" s="190"/>
      <c r="CD22" s="190"/>
      <c r="CE22" s="190"/>
      <c r="CF22" s="190"/>
      <c r="CG22" s="190"/>
      <c r="CH22" s="190"/>
      <c r="CI22" s="190"/>
      <c r="CJ22" s="190"/>
      <c r="CK22" s="190"/>
      <c r="CL22" s="190"/>
      <c r="CM22" s="190"/>
      <c r="CN22" s="190"/>
      <c r="CO22" s="190"/>
      <c r="CP22" s="190"/>
      <c r="CQ22" s="190"/>
      <c r="CR22" s="190"/>
      <c r="CS22" s="190"/>
      <c r="CT22" s="190"/>
      <c r="CU22" s="190"/>
      <c r="CV22" s="190"/>
      <c r="CW22" s="190"/>
      <c r="CX22" s="190"/>
      <c r="CY22" s="190"/>
      <c r="CZ22" s="190"/>
      <c r="DA22" s="190"/>
      <c r="DB22" s="190"/>
      <c r="DC22" s="190"/>
      <c r="DD22" s="190"/>
      <c r="DE22" s="190"/>
      <c r="DF22" s="190"/>
      <c r="DG22" s="190"/>
      <c r="DH22" s="190"/>
      <c r="DI22" s="190"/>
      <c r="DJ22" s="190"/>
      <c r="DK22" s="190"/>
      <c r="DL22" s="190"/>
      <c r="DM22" s="190"/>
      <c r="DN22" s="190"/>
      <c r="DO22" s="190"/>
      <c r="DP22" s="190"/>
      <c r="DQ22" s="190"/>
      <c r="DR22" s="190"/>
      <c r="DS22" s="190"/>
      <c r="DT22" s="190"/>
      <c r="DU22" s="190"/>
      <c r="DV22" s="190"/>
      <c r="DW22" s="190"/>
      <c r="DX22" s="190"/>
      <c r="DY22" s="190"/>
      <c r="DZ22" s="190"/>
    </row>
    <row r="23" spans="1:130" s="194" customFormat="1" ht="16" customHeight="1" thickBot="1" x14ac:dyDescent="0.25">
      <c r="C23" s="218"/>
      <c r="D23" s="561" t="s">
        <v>488</v>
      </c>
      <c r="E23" s="561"/>
      <c r="F23" s="561"/>
      <c r="G23" s="198"/>
      <c r="H23" s="565" t="str">
        <f>IF(AH23="","",AH23)</f>
        <v/>
      </c>
      <c r="I23" s="566"/>
      <c r="J23" s="566"/>
      <c r="K23" s="566"/>
      <c r="L23" s="566"/>
      <c r="M23" s="566"/>
      <c r="N23" s="566"/>
      <c r="O23" s="566"/>
      <c r="P23" s="566"/>
      <c r="Q23" s="566"/>
      <c r="R23" s="566"/>
      <c r="S23" s="566"/>
      <c r="T23" s="566"/>
      <c r="U23" s="566"/>
      <c r="V23" s="566"/>
      <c r="W23" s="566"/>
      <c r="X23" s="566"/>
      <c r="Y23" s="566"/>
      <c r="Z23" s="566"/>
      <c r="AA23" s="567"/>
      <c r="AF23" s="164"/>
      <c r="AG23" s="169" t="s">
        <v>27</v>
      </c>
      <c r="AH23" s="553"/>
      <c r="AI23" s="554"/>
      <c r="AJ23" s="554"/>
      <c r="AK23" s="554"/>
      <c r="AL23" s="554"/>
      <c r="AM23" s="554"/>
      <c r="AN23" s="554"/>
      <c r="AO23" s="554"/>
      <c r="AP23" s="554"/>
      <c r="AQ23" s="554"/>
      <c r="AR23" s="554"/>
      <c r="AS23" s="554"/>
      <c r="AT23" s="554"/>
      <c r="AU23" s="554"/>
      <c r="AV23" s="554"/>
      <c r="AW23" s="554"/>
      <c r="AX23" s="555"/>
      <c r="AY23" s="186" t="s">
        <v>193</v>
      </c>
      <c r="AZ23" s="235" t="str">
        <f>ASC(AH23)</f>
        <v/>
      </c>
      <c r="BA23" s="235" t="str">
        <f>SUBSTITUTE(SUBSTITUTE(SUBSTITUTE(SUBSTITUTE(SUBSTITUTE(SUBSTITUTE(SUBSTITUTE(SUBSTITUTE(SUBSTITUTE(SUBSTITUTE(SUBSTITUTE(SUBSTITUTE(SUBSTITUTE(SUBSTITUTE(SUBSTITUTE(SUBSTITUTE(SUBSTITUTE(SUBSTITUTE(SUBSTITUTE(SUBSTITUTE(SUBSTITUTE(SUBSTITUTE(SUBSTITUTE(SUBSTITUTE(SUBSTITUTE(AZ23,"が","か゛"),"ぎ","き゛"),"ぐ","く゛"),"げ","け゛"),"ご","こ゛"),"ざ","さ゛"),"じ","し゛"),"ず","す゛"),"ぜ","せ゛"),"ぞ","そ゛"),"だ","た゛"),"ぢ","ち゛"),"づ","つ゛"),"で","て゛"),"ど","と゛"),"ば","は゛"),"び","ひ゛"),"ぶ","ふ゛"),"べ","へ゛"),"ぼ","ほ゛"),"ぱ","は゜"),"ぴ","ひ゜"),"ぷ","ふ゜"),"ぺ","へ゜"),"ぽ","ほ゜")</f>
        <v/>
      </c>
      <c r="BB23" s="235" t="str">
        <f>DBCS(MID($BA23,COLUMNS($BB23:BB23),1))</f>
        <v/>
      </c>
      <c r="BC23" s="235" t="str">
        <f>DBCS(MID($BA23,COLUMNS($BB23:BC23),1))</f>
        <v/>
      </c>
      <c r="BD23" s="235" t="str">
        <f>DBCS(MID($BA23,COLUMNS($BB23:BD23),1))</f>
        <v/>
      </c>
      <c r="BE23" s="235" t="str">
        <f>DBCS(MID($BA23,COLUMNS($BB23:BE23),1))</f>
        <v/>
      </c>
      <c r="BF23" s="235" t="str">
        <f>DBCS(MID($BA23,COLUMNS($BB23:BF23),1))</f>
        <v/>
      </c>
      <c r="BG23" s="235" t="str">
        <f>DBCS(MID($BA23,COLUMNS($BB23:BG23),1))</f>
        <v/>
      </c>
      <c r="BH23" s="235" t="str">
        <f>DBCS(MID($BA23,COLUMNS($BB23:BH23),1))</f>
        <v/>
      </c>
      <c r="BI23" s="235" t="str">
        <f>DBCS(MID($BA23,COLUMNS($BB23:BI23),1))</f>
        <v/>
      </c>
      <c r="BJ23" s="235" t="str">
        <f>DBCS(MID($BA23,COLUMNS($BB23:BJ23),1))</f>
        <v/>
      </c>
      <c r="BK23" s="235" t="str">
        <f>DBCS(MID($BA23,COLUMNS($BB23:BK23),1))</f>
        <v/>
      </c>
      <c r="BL23" s="235" t="str">
        <f>DBCS(MID($BA23,COLUMNS($BB23:BL23),1))</f>
        <v/>
      </c>
      <c r="BM23" s="235" t="str">
        <f>DBCS(MID($BA23,COLUMNS($BB23:BM23),1))</f>
        <v/>
      </c>
      <c r="BN23" s="235" t="str">
        <f>DBCS(MID($BA23,COLUMNS($BB23:BN23),1))</f>
        <v/>
      </c>
      <c r="BO23" s="235" t="str">
        <f>DBCS(MID($BA23,COLUMNS($BB23:BO23),1))</f>
        <v/>
      </c>
      <c r="BP23" s="235" t="str">
        <f>DBCS(MID($BA23,COLUMNS($BB23:BP23),1))</f>
        <v/>
      </c>
      <c r="BQ23" s="235" t="str">
        <f>DBCS(MID($BA23,COLUMNS($BB23:BQ23),1))</f>
        <v/>
      </c>
      <c r="BR23" s="235" t="str">
        <f>DBCS(MID($BA23,COLUMNS($BB23:BR23),1))</f>
        <v/>
      </c>
      <c r="BS23" s="235" t="str">
        <f>DBCS(MID($BA23,COLUMNS($BB23:BS23),1))</f>
        <v/>
      </c>
      <c r="BT23" s="235" t="str">
        <f>DBCS(MID($BA23,COLUMNS($BB23:BT23),1))</f>
        <v/>
      </c>
      <c r="BU23" s="235" t="str">
        <f>DBCS(MID($BA23,COLUMNS($BB23:BU23),1))</f>
        <v/>
      </c>
      <c r="BV23" s="235" t="str">
        <f>DBCS(MID($BA23,COLUMNS($BB23:BV23),1))</f>
        <v/>
      </c>
      <c r="BW23" s="235" t="str">
        <f>DBCS(MID($BA23,COLUMNS($BB23:BW23),1))</f>
        <v/>
      </c>
      <c r="BX23" s="235" t="str">
        <f>DBCS(MID($BA23,COLUMNS($BB23:BX23),1))</f>
        <v/>
      </c>
      <c r="BY23" s="235" t="str">
        <f>DBCS(MID($BA23,COLUMNS($BB23:BY23),1))</f>
        <v/>
      </c>
      <c r="BZ23" s="235" t="str">
        <f>DBCS(MID($BA23,COLUMNS($BB23:BZ23),1))</f>
        <v/>
      </c>
      <c r="CA23" s="235" t="str">
        <f>DBCS(MID($BA23,COLUMNS($BB23:CA23),1))</f>
        <v/>
      </c>
      <c r="CB23" s="235" t="str">
        <f>DBCS(MID($BA23,COLUMNS($BB23:CB23),1))</f>
        <v/>
      </c>
      <c r="CC23" s="235" t="str">
        <f>DBCS(MID($BA23,COLUMNS($BB23:CC23),1))</f>
        <v/>
      </c>
      <c r="CD23" s="235" t="str">
        <f>DBCS(MID($BA23,COLUMNS($BB23:CD23),1))</f>
        <v/>
      </c>
      <c r="CE23" s="235" t="str">
        <f>DBCS(MID($BA23,COLUMNS($BB23:CE23),1))</f>
        <v/>
      </c>
      <c r="CF23" s="235" t="str">
        <f>DBCS(MID($BA23,COLUMNS($BB23:CF23),1))</f>
        <v/>
      </c>
      <c r="CG23" s="235" t="str">
        <f>DBCS(MID($BA23,COLUMNS($BB23:CG23),1))</f>
        <v/>
      </c>
      <c r="CH23" s="235" t="str">
        <f>DBCS(MID($BA23,COLUMNS($BB23:CH23),1))</f>
        <v/>
      </c>
      <c r="CI23" s="235" t="str">
        <f>DBCS(MID($BA23,COLUMNS($BB23:CI23),1))</f>
        <v/>
      </c>
      <c r="CJ23" s="235" t="str">
        <f>DBCS(MID($BA23,COLUMNS($BB23:CJ23),1))</f>
        <v/>
      </c>
      <c r="CK23" s="235" t="str">
        <f>DBCS(MID($BA23,COLUMNS($BB23:CK23),1))</f>
        <v/>
      </c>
      <c r="CL23" s="235" t="str">
        <f>DBCS(MID($BA23,COLUMNS($BB23:CL23),1))</f>
        <v/>
      </c>
      <c r="CM23" s="235" t="str">
        <f>DBCS(MID($BA23,COLUMNS($BB23:CM23),1))</f>
        <v/>
      </c>
      <c r="CN23" s="235" t="str">
        <f>DBCS(MID($BA23,COLUMNS($BB23:CN23),1))</f>
        <v/>
      </c>
      <c r="CO23" s="235" t="str">
        <f>DBCS(MID($BA23,COLUMNS($BB23:CO23),1))</f>
        <v/>
      </c>
      <c r="CP23" s="190"/>
      <c r="CQ23" s="190"/>
      <c r="CR23" s="190"/>
      <c r="CS23" s="190"/>
      <c r="CT23" s="190"/>
      <c r="CU23" s="190"/>
      <c r="CV23" s="190"/>
      <c r="CW23" s="190"/>
      <c r="CX23" s="190"/>
      <c r="CY23" s="190"/>
      <c r="CZ23" s="190"/>
      <c r="DA23" s="190"/>
      <c r="DB23" s="190"/>
      <c r="DC23" s="190"/>
      <c r="DD23" s="190"/>
      <c r="DE23" s="190"/>
      <c r="DF23" s="190"/>
      <c r="DG23" s="190"/>
      <c r="DH23" s="190"/>
      <c r="DI23" s="190"/>
      <c r="DJ23" s="190"/>
      <c r="DK23" s="190"/>
      <c r="DL23" s="190"/>
      <c r="DM23" s="190"/>
      <c r="DN23" s="190"/>
      <c r="DO23" s="190"/>
      <c r="DP23" s="190"/>
      <c r="DQ23" s="190"/>
      <c r="DR23" s="190"/>
      <c r="DS23" s="190"/>
      <c r="DT23" s="190"/>
      <c r="DU23" s="190"/>
      <c r="DV23" s="190"/>
      <c r="DW23" s="190"/>
      <c r="DX23" s="190"/>
      <c r="DY23" s="190"/>
      <c r="DZ23" s="190"/>
    </row>
    <row r="24" spans="1:130" s="194" customFormat="1" ht="16" customHeight="1" thickBot="1" x14ac:dyDescent="0.25">
      <c r="C24" s="218"/>
      <c r="D24" s="561" t="s">
        <v>3</v>
      </c>
      <c r="E24" s="561"/>
      <c r="F24" s="561"/>
      <c r="G24" s="198"/>
      <c r="H24" s="565" t="str">
        <f>IF(AH24="","",AH24)</f>
        <v/>
      </c>
      <c r="I24" s="566"/>
      <c r="J24" s="566"/>
      <c r="K24" s="566"/>
      <c r="L24" s="566"/>
      <c r="M24" s="566"/>
      <c r="N24" s="566"/>
      <c r="O24" s="566"/>
      <c r="P24" s="566"/>
      <c r="Q24" s="566"/>
      <c r="R24" s="566"/>
      <c r="S24" s="566"/>
      <c r="T24" s="566"/>
      <c r="U24" s="566"/>
      <c r="V24" s="566"/>
      <c r="W24" s="566"/>
      <c r="X24" s="566"/>
      <c r="Y24" s="566"/>
      <c r="Z24" s="566"/>
      <c r="AA24" s="567"/>
      <c r="AC24" s="562" t="s">
        <v>9</v>
      </c>
      <c r="AD24" s="562"/>
      <c r="AE24" s="562"/>
      <c r="AF24" s="164"/>
      <c r="AG24" s="169" t="s">
        <v>3</v>
      </c>
      <c r="AH24" s="553"/>
      <c r="AI24" s="554"/>
      <c r="AJ24" s="554"/>
      <c r="AK24" s="554"/>
      <c r="AL24" s="554"/>
      <c r="AM24" s="554"/>
      <c r="AN24" s="554"/>
      <c r="AO24" s="554"/>
      <c r="AP24" s="554"/>
      <c r="AQ24" s="554"/>
      <c r="AR24" s="554"/>
      <c r="AS24" s="554"/>
      <c r="AT24" s="554"/>
      <c r="AU24" s="554"/>
      <c r="AV24" s="554"/>
      <c r="AW24" s="554"/>
      <c r="AX24" s="555"/>
      <c r="AY24" s="186" t="s">
        <v>193</v>
      </c>
      <c r="AZ24" s="190"/>
      <c r="BA24" s="190"/>
      <c r="BB24" s="190"/>
      <c r="BC24" s="190"/>
      <c r="BD24" s="190"/>
      <c r="BE24" s="190"/>
      <c r="BF24" s="190"/>
      <c r="BG24" s="190"/>
      <c r="BH24" s="190"/>
      <c r="BI24" s="190"/>
      <c r="BJ24" s="190"/>
      <c r="BK24" s="190"/>
      <c r="BL24" s="190"/>
      <c r="BM24" s="190"/>
      <c r="BN24" s="190"/>
      <c r="BO24" s="190"/>
      <c r="BP24" s="190"/>
      <c r="BQ24" s="190"/>
      <c r="BR24" s="190"/>
      <c r="BS24" s="190"/>
      <c r="BT24" s="190"/>
      <c r="BU24" s="190"/>
      <c r="BV24" s="190"/>
      <c r="BW24" s="190"/>
      <c r="BX24" s="190"/>
      <c r="BY24" s="190"/>
      <c r="BZ24" s="190"/>
      <c r="CA24" s="190"/>
      <c r="CB24" s="190"/>
      <c r="CC24" s="190"/>
      <c r="CD24" s="190"/>
      <c r="CE24" s="190"/>
      <c r="CF24" s="190"/>
      <c r="CG24" s="190"/>
      <c r="CH24" s="190"/>
      <c r="CI24" s="190"/>
      <c r="CJ24" s="190"/>
      <c r="CK24" s="190"/>
      <c r="CL24" s="190"/>
      <c r="CM24" s="190"/>
      <c r="CN24" s="190"/>
      <c r="CO24" s="190"/>
      <c r="CP24" s="190"/>
      <c r="CQ24" s="190"/>
      <c r="CR24" s="190"/>
      <c r="CS24" s="190"/>
      <c r="CT24" s="190"/>
      <c r="CU24" s="190"/>
      <c r="CV24" s="190"/>
      <c r="CW24" s="190"/>
      <c r="CX24" s="190"/>
      <c r="CY24" s="190"/>
      <c r="CZ24" s="190"/>
      <c r="DA24" s="190"/>
      <c r="DB24" s="190"/>
      <c r="DC24" s="190"/>
      <c r="DD24" s="190"/>
      <c r="DE24" s="190"/>
      <c r="DF24" s="190"/>
      <c r="DG24" s="190"/>
      <c r="DH24" s="190"/>
      <c r="DI24" s="190"/>
      <c r="DJ24" s="190"/>
      <c r="DK24" s="190"/>
      <c r="DL24" s="190"/>
      <c r="DM24" s="190"/>
      <c r="DN24" s="190"/>
      <c r="DO24" s="190"/>
      <c r="DP24" s="190"/>
      <c r="DQ24" s="190"/>
      <c r="DR24" s="190"/>
      <c r="DS24" s="190"/>
      <c r="DT24" s="190"/>
      <c r="DU24" s="190"/>
      <c r="DV24" s="190"/>
      <c r="DW24" s="190"/>
      <c r="DX24" s="190"/>
      <c r="DY24" s="190"/>
      <c r="DZ24" s="190"/>
    </row>
    <row r="25" spans="1:130" s="194" customFormat="1" ht="16" customHeight="1" thickBot="1" x14ac:dyDescent="0.25">
      <c r="C25" s="218"/>
      <c r="D25" s="561" t="s">
        <v>8</v>
      </c>
      <c r="E25" s="561"/>
      <c r="F25" s="561"/>
      <c r="G25" s="198"/>
      <c r="H25" s="67" t="str">
        <f>AG26</f>
        <v/>
      </c>
      <c r="I25" s="78" t="s">
        <v>25</v>
      </c>
      <c r="J25" s="563" t="str">
        <f>IF(AK25="","",AK25)</f>
        <v/>
      </c>
      <c r="K25" s="564"/>
      <c r="L25" s="78" t="s">
        <v>445</v>
      </c>
      <c r="M25" s="563" t="str">
        <f>IF(AM25="","",AM25)</f>
        <v/>
      </c>
      <c r="N25" s="564"/>
      <c r="O25" s="78" t="s">
        <v>11</v>
      </c>
      <c r="P25" s="563" t="str">
        <f>IF(AO25="","",AO25)</f>
        <v/>
      </c>
      <c r="Q25" s="564"/>
      <c r="R25" s="77" t="s">
        <v>12</v>
      </c>
      <c r="S25" s="77"/>
      <c r="T25" s="77"/>
      <c r="U25" s="77"/>
      <c r="V25" s="77"/>
      <c r="W25" s="77"/>
      <c r="X25" s="77"/>
      <c r="Y25" s="77"/>
      <c r="Z25" s="77"/>
      <c r="AA25" s="77"/>
      <c r="AD25" s="225" t="s">
        <v>485</v>
      </c>
      <c r="AF25" s="164"/>
      <c r="AG25" s="169" t="s">
        <v>8</v>
      </c>
      <c r="AH25" s="551"/>
      <c r="AI25" s="552"/>
      <c r="AJ25" s="180" t="s">
        <v>447</v>
      </c>
      <c r="AK25" s="177"/>
      <c r="AL25" s="174" t="s">
        <v>33</v>
      </c>
      <c r="AM25" s="177"/>
      <c r="AN25" s="174" t="s">
        <v>11</v>
      </c>
      <c r="AO25" s="177"/>
      <c r="AP25" s="164" t="s">
        <v>12</v>
      </c>
      <c r="AQ25" s="164"/>
      <c r="AR25" s="164"/>
      <c r="AS25" s="164"/>
      <c r="AT25" s="164"/>
      <c r="AU25" s="164"/>
      <c r="AV25" s="164"/>
      <c r="AW25" s="164"/>
      <c r="AX25" s="164"/>
      <c r="AY25" s="46"/>
      <c r="AZ25" s="190"/>
      <c r="BA25" s="190"/>
      <c r="BB25" s="190"/>
      <c r="BC25" s="190"/>
      <c r="BD25" s="190"/>
      <c r="BE25" s="190"/>
      <c r="BF25" s="190"/>
      <c r="BG25" s="190"/>
      <c r="BH25" s="190"/>
      <c r="BI25" s="190"/>
      <c r="BJ25" s="190"/>
      <c r="BK25" s="190"/>
      <c r="BL25" s="190"/>
      <c r="BM25" s="190"/>
      <c r="BN25" s="190"/>
      <c r="BO25" s="190"/>
      <c r="BP25" s="190"/>
      <c r="BQ25" s="190"/>
      <c r="BR25" s="190"/>
      <c r="BS25" s="190"/>
      <c r="BT25" s="190"/>
      <c r="BU25" s="190"/>
      <c r="BV25" s="190"/>
      <c r="BW25" s="190"/>
      <c r="BX25" s="190"/>
      <c r="BY25" s="190"/>
      <c r="BZ25" s="190"/>
      <c r="CA25" s="190"/>
      <c r="CB25" s="190"/>
      <c r="CC25" s="190"/>
      <c r="CD25" s="190"/>
      <c r="CE25" s="190"/>
      <c r="CF25" s="190"/>
      <c r="CG25" s="190"/>
      <c r="CH25" s="190"/>
      <c r="CI25" s="190"/>
      <c r="CJ25" s="190"/>
      <c r="CK25" s="190"/>
      <c r="CL25" s="190"/>
      <c r="CM25" s="190"/>
      <c r="CN25" s="190"/>
      <c r="CO25" s="190"/>
      <c r="CP25" s="190"/>
      <c r="CQ25" s="190"/>
      <c r="CR25" s="190"/>
      <c r="CS25" s="190"/>
      <c r="CT25" s="190"/>
      <c r="CU25" s="190"/>
      <c r="CV25" s="190"/>
      <c r="CW25" s="190"/>
      <c r="CX25" s="190"/>
      <c r="CY25" s="190"/>
      <c r="CZ25" s="190"/>
      <c r="DA25" s="190"/>
      <c r="DB25" s="190"/>
      <c r="DC25" s="190"/>
      <c r="DD25" s="190"/>
      <c r="DE25" s="190"/>
      <c r="DF25" s="190"/>
      <c r="DG25" s="190"/>
      <c r="DH25" s="190"/>
      <c r="DI25" s="190"/>
      <c r="DJ25" s="190"/>
      <c r="DK25" s="190"/>
      <c r="DL25" s="190"/>
      <c r="DM25" s="190"/>
      <c r="DN25" s="190"/>
      <c r="DO25" s="190"/>
      <c r="DP25" s="190"/>
      <c r="DQ25" s="190"/>
      <c r="DR25" s="190"/>
      <c r="DS25" s="190"/>
      <c r="DT25" s="190"/>
      <c r="DU25" s="190"/>
      <c r="DV25" s="190"/>
      <c r="DW25" s="190"/>
      <c r="DX25" s="190"/>
      <c r="DY25" s="190"/>
      <c r="DZ25" s="190"/>
    </row>
    <row r="26" spans="1:130" s="194" customFormat="1" ht="16" customHeight="1" x14ac:dyDescent="0.2">
      <c r="AF26" s="164"/>
      <c r="AG26" s="187" t="str">
        <f>LEFT(AH25)</f>
        <v/>
      </c>
      <c r="AH26" s="208" t="s">
        <v>190</v>
      </c>
      <c r="AI26" s="46"/>
      <c r="AJ26" s="46"/>
      <c r="AK26" s="46"/>
      <c r="AL26" s="188" t="s">
        <v>295</v>
      </c>
      <c r="AM26" s="46"/>
      <c r="AN26" s="46"/>
      <c r="AO26" s="46"/>
      <c r="AP26" s="46"/>
      <c r="AQ26" s="46"/>
      <c r="AR26" s="46"/>
      <c r="AS26" s="46"/>
      <c r="AT26" s="46"/>
      <c r="AU26" s="46"/>
      <c r="AV26" s="46"/>
      <c r="AW26" s="46"/>
      <c r="AX26" s="46"/>
      <c r="AY26" s="46"/>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0"/>
      <c r="DD26" s="190"/>
      <c r="DE26" s="190"/>
      <c r="DF26" s="190"/>
      <c r="DG26" s="190"/>
      <c r="DH26" s="190"/>
      <c r="DI26" s="190"/>
      <c r="DJ26" s="190"/>
      <c r="DK26" s="190"/>
      <c r="DL26" s="190"/>
      <c r="DM26" s="190"/>
      <c r="DN26" s="190"/>
      <c r="DO26" s="190"/>
      <c r="DP26" s="190"/>
      <c r="DQ26" s="190"/>
      <c r="DR26" s="190"/>
      <c r="DS26" s="190"/>
      <c r="DT26" s="190"/>
      <c r="DU26" s="190"/>
      <c r="DV26" s="190"/>
      <c r="DW26" s="190"/>
      <c r="DX26" s="190"/>
      <c r="DY26" s="190"/>
      <c r="DZ26" s="190"/>
    </row>
    <row r="27" spans="1:130" s="194" customFormat="1" ht="16" customHeight="1" x14ac:dyDescent="0.2">
      <c r="AF27" s="197"/>
      <c r="AG27" s="197"/>
      <c r="AZ27" s="190"/>
      <c r="BA27" s="190"/>
      <c r="BB27" s="190"/>
      <c r="BC27" s="190"/>
      <c r="BD27" s="190"/>
      <c r="BE27" s="190"/>
      <c r="BF27" s="190"/>
      <c r="BG27" s="190"/>
      <c r="BH27" s="190"/>
      <c r="BI27" s="190"/>
      <c r="BJ27" s="190"/>
      <c r="BK27" s="190"/>
      <c r="BL27" s="190"/>
      <c r="BM27" s="190"/>
      <c r="BN27" s="190"/>
      <c r="BO27" s="190"/>
      <c r="BP27" s="190"/>
      <c r="BQ27" s="190"/>
      <c r="BR27" s="190"/>
      <c r="BS27" s="190"/>
      <c r="BT27" s="190"/>
      <c r="BU27" s="190"/>
      <c r="BV27" s="190"/>
      <c r="BW27" s="190"/>
      <c r="BX27" s="190"/>
      <c r="BY27" s="190"/>
      <c r="BZ27" s="190"/>
      <c r="CA27" s="190"/>
      <c r="CB27" s="190"/>
      <c r="CC27" s="190"/>
      <c r="CD27" s="190"/>
      <c r="CE27" s="190"/>
      <c r="CF27" s="190"/>
      <c r="CG27" s="190"/>
      <c r="CH27" s="190"/>
      <c r="CI27" s="190"/>
      <c r="CJ27" s="190"/>
      <c r="CK27" s="190"/>
      <c r="CL27" s="190"/>
      <c r="CM27" s="190"/>
      <c r="CN27" s="190"/>
      <c r="CO27" s="190"/>
      <c r="CP27" s="190"/>
      <c r="CQ27" s="190"/>
      <c r="CR27" s="190"/>
      <c r="CS27" s="190"/>
      <c r="CT27" s="190"/>
      <c r="CU27" s="190"/>
      <c r="CV27" s="190"/>
      <c r="CW27" s="190"/>
      <c r="CX27" s="190"/>
      <c r="CY27" s="190"/>
      <c r="CZ27" s="190"/>
      <c r="DA27" s="190"/>
      <c r="DB27" s="190"/>
      <c r="DC27" s="190"/>
      <c r="DD27" s="190"/>
      <c r="DE27" s="190"/>
      <c r="DF27" s="190"/>
      <c r="DG27" s="190"/>
      <c r="DH27" s="190"/>
      <c r="DI27" s="190"/>
      <c r="DJ27" s="190"/>
      <c r="DK27" s="190"/>
      <c r="DL27" s="190"/>
      <c r="DM27" s="190"/>
      <c r="DN27" s="190"/>
      <c r="DO27" s="190"/>
      <c r="DP27" s="190"/>
      <c r="DQ27" s="190"/>
      <c r="DR27" s="190"/>
      <c r="DS27" s="190"/>
      <c r="DT27" s="190"/>
      <c r="DU27" s="190"/>
      <c r="DV27" s="190"/>
      <c r="DW27" s="190"/>
      <c r="DX27" s="190"/>
      <c r="DY27" s="190"/>
      <c r="DZ27" s="190"/>
    </row>
    <row r="28" spans="1:130" s="194" customFormat="1" ht="16" customHeight="1" thickBot="1" x14ac:dyDescent="0.25">
      <c r="AF28" s="228"/>
      <c r="AG28" s="229"/>
      <c r="AH28" s="229"/>
      <c r="AI28" s="229"/>
      <c r="AJ28" s="229"/>
      <c r="AK28" s="187"/>
      <c r="AL28" s="187"/>
      <c r="AM28" s="188" t="s">
        <v>439</v>
      </c>
      <c r="AN28" s="187"/>
      <c r="AO28" s="187"/>
      <c r="AP28" s="164"/>
      <c r="AQ28" s="164"/>
      <c r="AR28" s="188"/>
      <c r="AS28" s="164"/>
      <c r="AT28" s="164"/>
      <c r="AU28" s="164"/>
      <c r="AV28" s="164"/>
      <c r="AW28" s="164"/>
      <c r="AX28" s="164"/>
      <c r="AY28" s="46"/>
      <c r="AZ28" s="190"/>
      <c r="BA28" s="190"/>
      <c r="BB28" s="190"/>
      <c r="BC28" s="190"/>
      <c r="BD28" s="190"/>
      <c r="BE28" s="190"/>
      <c r="BF28" s="190"/>
      <c r="BG28" s="190"/>
      <c r="BH28" s="190"/>
      <c r="BI28" s="190"/>
      <c r="BJ28" s="190"/>
      <c r="BK28" s="190"/>
      <c r="BL28" s="190"/>
      <c r="BM28" s="190"/>
      <c r="BN28" s="190"/>
      <c r="BO28" s="190"/>
      <c r="BP28" s="190"/>
      <c r="BQ28" s="190"/>
      <c r="BR28" s="190"/>
      <c r="BS28" s="190"/>
      <c r="BT28" s="190"/>
      <c r="BU28" s="190"/>
      <c r="BV28" s="190"/>
      <c r="BW28" s="190"/>
      <c r="BX28" s="190"/>
      <c r="BY28" s="190"/>
      <c r="BZ28" s="190"/>
      <c r="CA28" s="190"/>
      <c r="CB28" s="190"/>
      <c r="CC28" s="190"/>
      <c r="CD28" s="190"/>
      <c r="CE28" s="190"/>
      <c r="CF28" s="190"/>
      <c r="CG28" s="190"/>
      <c r="CH28" s="190"/>
      <c r="CI28" s="190"/>
      <c r="CJ28" s="190"/>
      <c r="CK28" s="190"/>
      <c r="CL28" s="190"/>
      <c r="CM28" s="190"/>
      <c r="CN28" s="190"/>
      <c r="CO28" s="190"/>
      <c r="CP28" s="190"/>
      <c r="CQ28" s="190"/>
      <c r="CR28" s="190"/>
      <c r="CS28" s="190"/>
      <c r="CT28" s="190"/>
      <c r="CU28" s="190"/>
      <c r="CV28" s="190"/>
      <c r="CW28" s="190"/>
      <c r="CX28" s="190"/>
      <c r="CY28" s="190"/>
      <c r="CZ28" s="190"/>
      <c r="DA28" s="190"/>
      <c r="DB28" s="190"/>
      <c r="DC28" s="190"/>
      <c r="DD28" s="190"/>
      <c r="DE28" s="190"/>
      <c r="DF28" s="190"/>
      <c r="DG28" s="190"/>
      <c r="DH28" s="190"/>
      <c r="DI28" s="190"/>
      <c r="DJ28" s="190"/>
      <c r="DK28" s="190"/>
      <c r="DL28" s="190"/>
      <c r="DM28" s="190"/>
      <c r="DN28" s="190"/>
      <c r="DO28" s="190"/>
      <c r="DP28" s="190"/>
      <c r="DQ28" s="190"/>
      <c r="DR28" s="190"/>
      <c r="DS28" s="190"/>
      <c r="DT28" s="190"/>
      <c r="DU28" s="190"/>
      <c r="DV28" s="190"/>
      <c r="DW28" s="190"/>
      <c r="DX28" s="190"/>
      <c r="DY28" s="190"/>
      <c r="DZ28" s="190"/>
    </row>
    <row r="29" spans="1:130" s="194" customFormat="1" ht="16" customHeight="1" thickBot="1" x14ac:dyDescent="0.25">
      <c r="A29" s="68" t="s">
        <v>540</v>
      </c>
      <c r="C29" s="218"/>
      <c r="D29" s="561" t="s">
        <v>10</v>
      </c>
      <c r="E29" s="561"/>
      <c r="F29" s="561"/>
      <c r="G29" s="198"/>
      <c r="H29" s="60" t="str">
        <f>AT29</f>
        <v/>
      </c>
      <c r="I29" s="62" t="str">
        <f>AU29</f>
        <v/>
      </c>
      <c r="J29" s="78" t="s">
        <v>447</v>
      </c>
      <c r="K29" s="60" t="str">
        <f>IF(LEFT($AL29,1)="","",LEFT($AL29,1))</f>
        <v/>
      </c>
      <c r="L29" s="61" t="str">
        <f>IF(MID($AL29,2,1)="","",MID($AL29,2,1))</f>
        <v/>
      </c>
      <c r="M29" s="61" t="str">
        <f>IF(MID($AL29,3,1)="","",MID($AL29,3,1))</f>
        <v/>
      </c>
      <c r="N29" s="61" t="str">
        <f>IF(MID($AL29,4,1)="","",MID($AL29,4,1))</f>
        <v/>
      </c>
      <c r="O29" s="61" t="str">
        <f>IF(MID($AL29,5,1)="","",MID($AL29,5,1))</f>
        <v/>
      </c>
      <c r="P29" s="62" t="str">
        <f>IF(RIGHT(AL29)="","",RIGHT(AL29))</f>
        <v/>
      </c>
      <c r="Q29" s="78" t="s">
        <v>447</v>
      </c>
      <c r="R29" s="79" t="str">
        <f>IF(AR29="","",AR29)</f>
        <v/>
      </c>
      <c r="S29" s="77"/>
      <c r="T29" s="77"/>
      <c r="U29" s="77"/>
      <c r="V29" s="77"/>
      <c r="W29" s="77"/>
      <c r="X29" s="77"/>
      <c r="Y29" s="77"/>
      <c r="Z29" s="77"/>
      <c r="AA29" s="77"/>
      <c r="AF29" s="229"/>
      <c r="AG29" s="169" t="s">
        <v>542</v>
      </c>
      <c r="AH29" s="553"/>
      <c r="AI29" s="554"/>
      <c r="AJ29" s="555"/>
      <c r="AK29" s="180" t="s">
        <v>447</v>
      </c>
      <c r="AL29" s="556"/>
      <c r="AM29" s="557"/>
      <c r="AN29" s="557"/>
      <c r="AO29" s="557"/>
      <c r="AP29" s="558"/>
      <c r="AQ29" s="180" t="s">
        <v>447</v>
      </c>
      <c r="AR29" s="178"/>
      <c r="AS29" s="227"/>
      <c r="AT29" s="227" t="str">
        <f>LEFT(AH29)</f>
        <v/>
      </c>
      <c r="AU29" s="227" t="str">
        <f>MID(AH29,2,1)</f>
        <v/>
      </c>
      <c r="AV29" s="223"/>
      <c r="AW29" s="230"/>
      <c r="AX29" s="230"/>
      <c r="AY29" s="46"/>
      <c r="AZ29" s="190"/>
      <c r="BA29" s="190"/>
      <c r="BB29" s="190"/>
      <c r="BC29" s="190"/>
      <c r="BD29" s="190"/>
      <c r="BE29" s="190"/>
      <c r="BF29" s="190"/>
      <c r="BG29" s="190"/>
      <c r="BH29" s="190"/>
      <c r="BI29" s="190"/>
      <c r="BJ29" s="190"/>
      <c r="BK29" s="190"/>
      <c r="BL29" s="190"/>
      <c r="BM29" s="190"/>
      <c r="BN29" s="190"/>
      <c r="BO29" s="190"/>
      <c r="BP29" s="190"/>
      <c r="BQ29" s="190"/>
      <c r="BR29" s="190"/>
      <c r="BS29" s="190"/>
      <c r="BT29" s="190"/>
      <c r="BU29" s="190"/>
      <c r="BV29" s="190"/>
      <c r="BW29" s="190"/>
      <c r="BX29" s="190"/>
      <c r="BY29" s="190"/>
      <c r="BZ29" s="190"/>
      <c r="CA29" s="190"/>
      <c r="CB29" s="190"/>
      <c r="CC29" s="190"/>
      <c r="CD29" s="190"/>
      <c r="CE29" s="190"/>
      <c r="CF29" s="190"/>
      <c r="CG29" s="190"/>
      <c r="CH29" s="190"/>
      <c r="CI29" s="190"/>
      <c r="CJ29" s="190"/>
      <c r="CK29" s="190"/>
      <c r="CL29" s="190"/>
      <c r="CM29" s="190"/>
      <c r="CN29" s="190"/>
      <c r="CO29" s="190"/>
      <c r="CP29" s="190"/>
      <c r="CQ29" s="190"/>
      <c r="CR29" s="190"/>
      <c r="CS29" s="190"/>
      <c r="CT29" s="190"/>
      <c r="CU29" s="190"/>
      <c r="CV29" s="190"/>
      <c r="CW29" s="190"/>
      <c r="CX29" s="190"/>
      <c r="CY29" s="190"/>
      <c r="CZ29" s="190"/>
      <c r="DA29" s="190"/>
      <c r="DB29" s="190"/>
      <c r="DC29" s="190"/>
      <c r="DD29" s="190"/>
      <c r="DE29" s="190"/>
      <c r="DF29" s="190"/>
      <c r="DG29" s="190"/>
      <c r="DH29" s="190"/>
      <c r="DI29" s="190"/>
      <c r="DJ29" s="190"/>
      <c r="DK29" s="190"/>
      <c r="DL29" s="190"/>
      <c r="DM29" s="190"/>
      <c r="DN29" s="190"/>
      <c r="DO29" s="190"/>
      <c r="DP29" s="190"/>
      <c r="DQ29" s="190"/>
      <c r="DR29" s="190"/>
      <c r="DS29" s="190"/>
      <c r="DT29" s="190"/>
      <c r="DU29" s="190"/>
      <c r="DV29" s="190"/>
      <c r="DW29" s="190"/>
      <c r="DX29" s="190"/>
      <c r="DY29" s="190"/>
      <c r="DZ29" s="190"/>
    </row>
    <row r="30" spans="1:130" s="194" customFormat="1" ht="16" customHeight="1" thickBot="1" x14ac:dyDescent="0.25">
      <c r="C30" s="218"/>
      <c r="D30" s="561" t="s">
        <v>488</v>
      </c>
      <c r="E30" s="561"/>
      <c r="F30" s="561"/>
      <c r="G30" s="198"/>
      <c r="H30" s="565" t="str">
        <f>IF(AH30="","",AH30)</f>
        <v/>
      </c>
      <c r="I30" s="566"/>
      <c r="J30" s="566"/>
      <c r="K30" s="566"/>
      <c r="L30" s="566"/>
      <c r="M30" s="566"/>
      <c r="N30" s="566"/>
      <c r="O30" s="566"/>
      <c r="P30" s="566"/>
      <c r="Q30" s="566"/>
      <c r="R30" s="566"/>
      <c r="S30" s="566"/>
      <c r="T30" s="566"/>
      <c r="U30" s="566"/>
      <c r="V30" s="566"/>
      <c r="W30" s="566"/>
      <c r="X30" s="566"/>
      <c r="Y30" s="566"/>
      <c r="Z30" s="566"/>
      <c r="AA30" s="567"/>
      <c r="AF30" s="164"/>
      <c r="AG30" s="169" t="s">
        <v>27</v>
      </c>
      <c r="AH30" s="553"/>
      <c r="AI30" s="554"/>
      <c r="AJ30" s="554"/>
      <c r="AK30" s="554"/>
      <c r="AL30" s="554"/>
      <c r="AM30" s="554"/>
      <c r="AN30" s="554"/>
      <c r="AO30" s="554"/>
      <c r="AP30" s="554"/>
      <c r="AQ30" s="554"/>
      <c r="AR30" s="554"/>
      <c r="AS30" s="554"/>
      <c r="AT30" s="554"/>
      <c r="AU30" s="554"/>
      <c r="AV30" s="554"/>
      <c r="AW30" s="554"/>
      <c r="AX30" s="555"/>
      <c r="AY30" s="186" t="s">
        <v>193</v>
      </c>
      <c r="AZ30" s="235" t="str">
        <f>ASC(AH30)</f>
        <v/>
      </c>
      <c r="BA30" s="235" t="str">
        <f>SUBSTITUTE(SUBSTITUTE(SUBSTITUTE(SUBSTITUTE(SUBSTITUTE(SUBSTITUTE(SUBSTITUTE(SUBSTITUTE(SUBSTITUTE(SUBSTITUTE(SUBSTITUTE(SUBSTITUTE(SUBSTITUTE(SUBSTITUTE(SUBSTITUTE(SUBSTITUTE(SUBSTITUTE(SUBSTITUTE(SUBSTITUTE(SUBSTITUTE(SUBSTITUTE(SUBSTITUTE(SUBSTITUTE(SUBSTITUTE(SUBSTITUTE(AZ30,"が","か゛"),"ぎ","き゛"),"ぐ","く゛"),"げ","け゛"),"ご","こ゛"),"ざ","さ゛"),"じ","し゛"),"ず","す゛"),"ぜ","せ゛"),"ぞ","そ゛"),"だ","た゛"),"ぢ","ち゛"),"づ","つ゛"),"で","て゛"),"ど","と゛"),"ば","は゛"),"び","ひ゛"),"ぶ","ふ゛"),"べ","へ゛"),"ぼ","ほ゛"),"ぱ","は゜"),"ぴ","ひ゜"),"ぷ","ふ゜"),"ぺ","へ゜"),"ぽ","ほ゜")</f>
        <v/>
      </c>
      <c r="BB30" s="235" t="str">
        <f>DBCS(MID($BA30,COLUMNS($BB30:BB30),1))</f>
        <v/>
      </c>
      <c r="BC30" s="235" t="str">
        <f>DBCS(MID($BA30,COLUMNS($BB30:BC30),1))</f>
        <v/>
      </c>
      <c r="BD30" s="235" t="str">
        <f>DBCS(MID($BA30,COLUMNS($BB30:BD30),1))</f>
        <v/>
      </c>
      <c r="BE30" s="235" t="str">
        <f>DBCS(MID($BA30,COLUMNS($BB30:BE30),1))</f>
        <v/>
      </c>
      <c r="BF30" s="235" t="str">
        <f>DBCS(MID($BA30,COLUMNS($BB30:BF30),1))</f>
        <v/>
      </c>
      <c r="BG30" s="235" t="str">
        <f>DBCS(MID($BA30,COLUMNS($BB30:BG30),1))</f>
        <v/>
      </c>
      <c r="BH30" s="235" t="str">
        <f>DBCS(MID($BA30,COLUMNS($BB30:BH30),1))</f>
        <v/>
      </c>
      <c r="BI30" s="235" t="str">
        <f>DBCS(MID($BA30,COLUMNS($BB30:BI30),1))</f>
        <v/>
      </c>
      <c r="BJ30" s="235" t="str">
        <f>DBCS(MID($BA30,COLUMNS($BB30:BJ30),1))</f>
        <v/>
      </c>
      <c r="BK30" s="235" t="str">
        <f>DBCS(MID($BA30,COLUMNS($BB30:BK30),1))</f>
        <v/>
      </c>
      <c r="BL30" s="235" t="str">
        <f>DBCS(MID($BA30,COLUMNS($BB30:BL30),1))</f>
        <v/>
      </c>
      <c r="BM30" s="235" t="str">
        <f>DBCS(MID($BA30,COLUMNS($BB30:BM30),1))</f>
        <v/>
      </c>
      <c r="BN30" s="235" t="str">
        <f>DBCS(MID($BA30,COLUMNS($BB30:BN30),1))</f>
        <v/>
      </c>
      <c r="BO30" s="235" t="str">
        <f>DBCS(MID($BA30,COLUMNS($BB30:BO30),1))</f>
        <v/>
      </c>
      <c r="BP30" s="235" t="str">
        <f>DBCS(MID($BA30,COLUMNS($BB30:BP30),1))</f>
        <v/>
      </c>
      <c r="BQ30" s="235" t="str">
        <f>DBCS(MID($BA30,COLUMNS($BB30:BQ30),1))</f>
        <v/>
      </c>
      <c r="BR30" s="235" t="str">
        <f>DBCS(MID($BA30,COLUMNS($BB30:BR30),1))</f>
        <v/>
      </c>
      <c r="BS30" s="235" t="str">
        <f>DBCS(MID($BA30,COLUMNS($BB30:BS30),1))</f>
        <v/>
      </c>
      <c r="BT30" s="235" t="str">
        <f>DBCS(MID($BA30,COLUMNS($BB30:BT30),1))</f>
        <v/>
      </c>
      <c r="BU30" s="235" t="str">
        <f>DBCS(MID($BA30,COLUMNS($BB30:BU30),1))</f>
        <v/>
      </c>
      <c r="BV30" s="235" t="str">
        <f>DBCS(MID($BA30,COLUMNS($BB30:BV30),1))</f>
        <v/>
      </c>
      <c r="BW30" s="235" t="str">
        <f>DBCS(MID($BA30,COLUMNS($BB30:BW30),1))</f>
        <v/>
      </c>
      <c r="BX30" s="235" t="str">
        <f>DBCS(MID($BA30,COLUMNS($BB30:BX30),1))</f>
        <v/>
      </c>
      <c r="BY30" s="235" t="str">
        <f>DBCS(MID($BA30,COLUMNS($BB30:BY30),1))</f>
        <v/>
      </c>
      <c r="BZ30" s="235" t="str">
        <f>DBCS(MID($BA30,COLUMNS($BB30:BZ30),1))</f>
        <v/>
      </c>
      <c r="CA30" s="235" t="str">
        <f>DBCS(MID($BA30,COLUMNS($BB30:CA30),1))</f>
        <v/>
      </c>
      <c r="CB30" s="235" t="str">
        <f>DBCS(MID($BA30,COLUMNS($BB30:CB30),1))</f>
        <v/>
      </c>
      <c r="CC30" s="235" t="str">
        <f>DBCS(MID($BA30,COLUMNS($BB30:CC30),1))</f>
        <v/>
      </c>
      <c r="CD30" s="235" t="str">
        <f>DBCS(MID($BA30,COLUMNS($BB30:CD30),1))</f>
        <v/>
      </c>
      <c r="CE30" s="235" t="str">
        <f>DBCS(MID($BA30,COLUMNS($BB30:CE30),1))</f>
        <v/>
      </c>
      <c r="CF30" s="235" t="str">
        <f>DBCS(MID($BA30,COLUMNS($BB30:CF30),1))</f>
        <v/>
      </c>
      <c r="CG30" s="235" t="str">
        <f>DBCS(MID($BA30,COLUMNS($BB30:CG30),1))</f>
        <v/>
      </c>
      <c r="CH30" s="235" t="str">
        <f>DBCS(MID($BA30,COLUMNS($BB30:CH30),1))</f>
        <v/>
      </c>
      <c r="CI30" s="235" t="str">
        <f>DBCS(MID($BA30,COLUMNS($BB30:CI30),1))</f>
        <v/>
      </c>
      <c r="CJ30" s="235" t="str">
        <f>DBCS(MID($BA30,COLUMNS($BB30:CJ30),1))</f>
        <v/>
      </c>
      <c r="CK30" s="235" t="str">
        <f>DBCS(MID($BA30,COLUMNS($BB30:CK30),1))</f>
        <v/>
      </c>
      <c r="CL30" s="235" t="str">
        <f>DBCS(MID($BA30,COLUMNS($BB30:CL30),1))</f>
        <v/>
      </c>
      <c r="CM30" s="235" t="str">
        <f>DBCS(MID($BA30,COLUMNS($BB30:CM30),1))</f>
        <v/>
      </c>
      <c r="CN30" s="235" t="str">
        <f>DBCS(MID($BA30,COLUMNS($BB30:CN30),1))</f>
        <v/>
      </c>
      <c r="CO30" s="235" t="str">
        <f>DBCS(MID($BA30,COLUMNS($BB30:CO30),1))</f>
        <v/>
      </c>
      <c r="CP30" s="190"/>
      <c r="CQ30" s="190"/>
      <c r="CR30" s="190"/>
      <c r="CS30" s="190"/>
      <c r="CT30" s="190"/>
      <c r="CU30" s="190"/>
      <c r="CV30" s="190"/>
      <c r="CW30" s="190"/>
      <c r="CX30" s="190"/>
      <c r="CY30" s="190"/>
      <c r="CZ30" s="190"/>
      <c r="DA30" s="190"/>
      <c r="DB30" s="190"/>
      <c r="DC30" s="190"/>
      <c r="DD30" s="190"/>
      <c r="DE30" s="190"/>
      <c r="DF30" s="190"/>
      <c r="DG30" s="190"/>
      <c r="DH30" s="190"/>
      <c r="DI30" s="190"/>
      <c r="DJ30" s="190"/>
      <c r="DK30" s="190"/>
      <c r="DL30" s="190"/>
      <c r="DM30" s="190"/>
      <c r="DN30" s="190"/>
      <c r="DO30" s="190"/>
      <c r="DP30" s="190"/>
      <c r="DQ30" s="190"/>
      <c r="DR30" s="190"/>
      <c r="DS30" s="190"/>
      <c r="DT30" s="190"/>
      <c r="DU30" s="190"/>
      <c r="DV30" s="190"/>
      <c r="DW30" s="190"/>
      <c r="DX30" s="190"/>
      <c r="DY30" s="190"/>
      <c r="DZ30" s="190"/>
    </row>
    <row r="31" spans="1:130" s="194" customFormat="1" ht="16" customHeight="1" thickBot="1" x14ac:dyDescent="0.25">
      <c r="C31" s="218"/>
      <c r="D31" s="561" t="s">
        <v>3</v>
      </c>
      <c r="E31" s="561"/>
      <c r="F31" s="561"/>
      <c r="G31" s="198"/>
      <c r="H31" s="565" t="str">
        <f>IF(AH31="","",AH31)</f>
        <v/>
      </c>
      <c r="I31" s="566"/>
      <c r="J31" s="566"/>
      <c r="K31" s="566"/>
      <c r="L31" s="566"/>
      <c r="M31" s="566"/>
      <c r="N31" s="566"/>
      <c r="O31" s="566"/>
      <c r="P31" s="566"/>
      <c r="Q31" s="566"/>
      <c r="R31" s="566"/>
      <c r="S31" s="566"/>
      <c r="T31" s="566"/>
      <c r="U31" s="566"/>
      <c r="V31" s="566"/>
      <c r="W31" s="566"/>
      <c r="X31" s="566"/>
      <c r="Y31" s="566"/>
      <c r="Z31" s="566"/>
      <c r="AA31" s="567"/>
      <c r="AC31" s="562" t="s">
        <v>9</v>
      </c>
      <c r="AD31" s="562"/>
      <c r="AE31" s="562"/>
      <c r="AF31" s="164"/>
      <c r="AG31" s="169" t="s">
        <v>3</v>
      </c>
      <c r="AH31" s="553"/>
      <c r="AI31" s="554"/>
      <c r="AJ31" s="554"/>
      <c r="AK31" s="554"/>
      <c r="AL31" s="554"/>
      <c r="AM31" s="554"/>
      <c r="AN31" s="554"/>
      <c r="AO31" s="554"/>
      <c r="AP31" s="554"/>
      <c r="AQ31" s="554"/>
      <c r="AR31" s="554"/>
      <c r="AS31" s="554"/>
      <c r="AT31" s="554"/>
      <c r="AU31" s="554"/>
      <c r="AV31" s="554"/>
      <c r="AW31" s="554"/>
      <c r="AX31" s="555"/>
      <c r="AY31" s="186" t="s">
        <v>193</v>
      </c>
      <c r="AZ31" s="190"/>
      <c r="BA31" s="190"/>
      <c r="BB31" s="190"/>
      <c r="BC31" s="190"/>
      <c r="BD31" s="190"/>
      <c r="BE31" s="190"/>
      <c r="BF31" s="190"/>
      <c r="BG31" s="190"/>
      <c r="BH31" s="190"/>
      <c r="BI31" s="190"/>
      <c r="BJ31" s="190"/>
      <c r="BK31" s="190"/>
      <c r="BL31" s="190"/>
      <c r="BM31" s="190"/>
      <c r="BN31" s="190"/>
      <c r="BO31" s="190"/>
      <c r="BP31" s="190"/>
      <c r="BQ31" s="190"/>
      <c r="BR31" s="190"/>
      <c r="BS31" s="190"/>
      <c r="BT31" s="190"/>
      <c r="BU31" s="190"/>
      <c r="BV31" s="190"/>
      <c r="BW31" s="190"/>
      <c r="BX31" s="190"/>
      <c r="BY31" s="190"/>
      <c r="BZ31" s="190"/>
      <c r="CA31" s="190"/>
      <c r="CB31" s="190"/>
      <c r="CC31" s="190"/>
      <c r="CD31" s="190"/>
      <c r="CE31" s="190"/>
      <c r="CF31" s="190"/>
      <c r="CG31" s="190"/>
      <c r="CH31" s="190"/>
      <c r="CI31" s="190"/>
      <c r="CJ31" s="190"/>
      <c r="CK31" s="190"/>
      <c r="CL31" s="190"/>
      <c r="CM31" s="190"/>
      <c r="CN31" s="190"/>
      <c r="CO31" s="190"/>
      <c r="CP31" s="190"/>
      <c r="CQ31" s="190"/>
      <c r="CR31" s="190"/>
      <c r="CS31" s="190"/>
      <c r="CT31" s="190"/>
      <c r="CU31" s="190"/>
      <c r="CV31" s="190"/>
      <c r="CW31" s="190"/>
      <c r="CX31" s="190"/>
      <c r="CY31" s="190"/>
      <c r="CZ31" s="190"/>
      <c r="DA31" s="190"/>
      <c r="DB31" s="190"/>
      <c r="DC31" s="190"/>
      <c r="DD31" s="190"/>
      <c r="DE31" s="190"/>
      <c r="DF31" s="190"/>
      <c r="DG31" s="190"/>
      <c r="DH31" s="190"/>
      <c r="DI31" s="190"/>
      <c r="DJ31" s="190"/>
      <c r="DK31" s="190"/>
      <c r="DL31" s="190"/>
      <c r="DM31" s="190"/>
      <c r="DN31" s="190"/>
      <c r="DO31" s="190"/>
      <c r="DP31" s="190"/>
      <c r="DQ31" s="190"/>
      <c r="DR31" s="190"/>
      <c r="DS31" s="190"/>
      <c r="DT31" s="190"/>
      <c r="DU31" s="190"/>
      <c r="DV31" s="190"/>
      <c r="DW31" s="190"/>
      <c r="DX31" s="190"/>
      <c r="DY31" s="190"/>
      <c r="DZ31" s="190"/>
    </row>
    <row r="32" spans="1:130" s="194" customFormat="1" ht="16" customHeight="1" thickBot="1" x14ac:dyDescent="0.25">
      <c r="C32" s="218"/>
      <c r="D32" s="561" t="s">
        <v>8</v>
      </c>
      <c r="E32" s="561"/>
      <c r="F32" s="561"/>
      <c r="G32" s="198"/>
      <c r="H32" s="67" t="str">
        <f>AG33</f>
        <v/>
      </c>
      <c r="I32" s="78" t="s">
        <v>25</v>
      </c>
      <c r="J32" s="563" t="str">
        <f>IF(AK32="","",AK32)</f>
        <v/>
      </c>
      <c r="K32" s="564"/>
      <c r="L32" s="78" t="s">
        <v>445</v>
      </c>
      <c r="M32" s="563" t="str">
        <f>IF(AM32="","",AM32)</f>
        <v/>
      </c>
      <c r="N32" s="564"/>
      <c r="O32" s="78" t="s">
        <v>11</v>
      </c>
      <c r="P32" s="563" t="str">
        <f>IF(AO32="","",AO32)</f>
        <v/>
      </c>
      <c r="Q32" s="564"/>
      <c r="R32" s="77" t="s">
        <v>12</v>
      </c>
      <c r="S32" s="77"/>
      <c r="T32" s="77"/>
      <c r="U32" s="77"/>
      <c r="V32" s="77"/>
      <c r="W32" s="77"/>
      <c r="X32" s="77"/>
      <c r="Y32" s="77"/>
      <c r="Z32" s="77"/>
      <c r="AA32" s="77"/>
      <c r="AD32" s="225" t="s">
        <v>446</v>
      </c>
      <c r="AF32" s="164"/>
      <c r="AG32" s="169" t="s">
        <v>8</v>
      </c>
      <c r="AH32" s="551"/>
      <c r="AI32" s="552"/>
      <c r="AJ32" s="180" t="s">
        <v>25</v>
      </c>
      <c r="AK32" s="177"/>
      <c r="AL32" s="174" t="s">
        <v>33</v>
      </c>
      <c r="AM32" s="177"/>
      <c r="AN32" s="174" t="s">
        <v>11</v>
      </c>
      <c r="AO32" s="177"/>
      <c r="AP32" s="164" t="s">
        <v>12</v>
      </c>
      <c r="AQ32" s="164"/>
      <c r="AR32" s="164"/>
      <c r="AS32" s="164"/>
      <c r="AT32" s="164"/>
      <c r="AU32" s="164"/>
      <c r="AV32" s="164"/>
      <c r="AW32" s="164"/>
      <c r="AX32" s="164"/>
      <c r="AY32" s="46"/>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90"/>
      <c r="CL32" s="190"/>
      <c r="CM32" s="190"/>
      <c r="CN32" s="190"/>
      <c r="CO32" s="190"/>
      <c r="CP32" s="190"/>
      <c r="CQ32" s="190"/>
      <c r="CR32" s="190"/>
      <c r="CS32" s="190"/>
      <c r="CT32" s="190"/>
      <c r="CU32" s="190"/>
      <c r="CV32" s="190"/>
      <c r="CW32" s="190"/>
      <c r="CX32" s="190"/>
      <c r="CY32" s="190"/>
      <c r="CZ32" s="190"/>
      <c r="DA32" s="190"/>
      <c r="DB32" s="190"/>
      <c r="DC32" s="190"/>
      <c r="DD32" s="190"/>
      <c r="DE32" s="190"/>
      <c r="DF32" s="190"/>
      <c r="DG32" s="190"/>
      <c r="DH32" s="190"/>
      <c r="DI32" s="190"/>
      <c r="DJ32" s="190"/>
      <c r="DK32" s="190"/>
      <c r="DL32" s="190"/>
      <c r="DM32" s="190"/>
      <c r="DN32" s="190"/>
      <c r="DO32" s="190"/>
      <c r="DP32" s="190"/>
      <c r="DQ32" s="190"/>
      <c r="DR32" s="190"/>
      <c r="DS32" s="190"/>
      <c r="DT32" s="190"/>
      <c r="DU32" s="190"/>
      <c r="DV32" s="190"/>
      <c r="DW32" s="190"/>
      <c r="DX32" s="190"/>
      <c r="DY32" s="190"/>
      <c r="DZ32" s="190"/>
    </row>
    <row r="33" spans="1:130" s="194" customFormat="1" ht="16" customHeight="1" x14ac:dyDescent="0.2">
      <c r="AF33" s="164"/>
      <c r="AG33" s="187" t="str">
        <f>LEFT(AH32)</f>
        <v/>
      </c>
      <c r="AH33" s="208" t="s">
        <v>190</v>
      </c>
      <c r="AI33" s="46"/>
      <c r="AJ33" s="46"/>
      <c r="AK33" s="46"/>
      <c r="AL33" s="188" t="s">
        <v>295</v>
      </c>
      <c r="AM33" s="46"/>
      <c r="AN33" s="46"/>
      <c r="AO33" s="46"/>
      <c r="AP33" s="46"/>
      <c r="AQ33" s="46"/>
      <c r="AR33" s="46"/>
      <c r="AS33" s="46"/>
      <c r="AT33" s="46"/>
      <c r="AU33" s="46"/>
      <c r="AV33" s="46"/>
      <c r="AW33" s="46"/>
      <c r="AX33" s="46"/>
      <c r="AY33" s="46"/>
      <c r="AZ33" s="190"/>
      <c r="BA33" s="190"/>
      <c r="BB33" s="190"/>
      <c r="BC33" s="190"/>
      <c r="BD33" s="190"/>
      <c r="BE33" s="190"/>
      <c r="BF33" s="190"/>
      <c r="BG33" s="190"/>
      <c r="BH33" s="190"/>
      <c r="BI33" s="190"/>
      <c r="BJ33" s="190"/>
      <c r="BK33" s="190"/>
      <c r="BL33" s="190"/>
      <c r="BM33" s="190"/>
      <c r="BN33" s="190"/>
      <c r="BO33" s="190"/>
      <c r="BP33" s="190"/>
      <c r="BQ33" s="190"/>
      <c r="BR33" s="190"/>
      <c r="BS33" s="190"/>
      <c r="BT33" s="190"/>
      <c r="BU33" s="190"/>
      <c r="BV33" s="190"/>
      <c r="BW33" s="190"/>
      <c r="BX33" s="190"/>
      <c r="BY33" s="190"/>
      <c r="BZ33" s="190"/>
      <c r="CA33" s="190"/>
      <c r="CB33" s="190"/>
      <c r="CC33" s="190"/>
      <c r="CD33" s="190"/>
      <c r="CE33" s="190"/>
      <c r="CF33" s="190"/>
      <c r="CG33" s="190"/>
      <c r="CH33" s="190"/>
      <c r="CI33" s="190"/>
      <c r="CJ33" s="190"/>
      <c r="CK33" s="190"/>
      <c r="CL33" s="190"/>
      <c r="CM33" s="190"/>
      <c r="CN33" s="190"/>
      <c r="CO33" s="190"/>
      <c r="CP33" s="190"/>
      <c r="CQ33" s="190"/>
      <c r="CR33" s="190"/>
      <c r="CS33" s="190"/>
      <c r="CT33" s="190"/>
      <c r="CU33" s="190"/>
      <c r="CV33" s="190"/>
      <c r="CW33" s="190"/>
      <c r="CX33" s="190"/>
      <c r="CY33" s="190"/>
      <c r="CZ33" s="190"/>
      <c r="DA33" s="190"/>
      <c r="DB33" s="190"/>
      <c r="DC33" s="190"/>
      <c r="DD33" s="190"/>
      <c r="DE33" s="190"/>
      <c r="DF33" s="190"/>
      <c r="DG33" s="190"/>
      <c r="DH33" s="190"/>
      <c r="DI33" s="190"/>
      <c r="DJ33" s="190"/>
      <c r="DK33" s="190"/>
      <c r="DL33" s="190"/>
      <c r="DM33" s="190"/>
      <c r="DN33" s="190"/>
      <c r="DO33" s="190"/>
      <c r="DP33" s="190"/>
      <c r="DQ33" s="190"/>
      <c r="DR33" s="190"/>
      <c r="DS33" s="190"/>
      <c r="DT33" s="190"/>
      <c r="DU33" s="190"/>
      <c r="DV33" s="190"/>
      <c r="DW33" s="190"/>
      <c r="DX33" s="190"/>
      <c r="DY33" s="190"/>
      <c r="DZ33" s="190"/>
    </row>
    <row r="34" spans="1:130" s="194" customFormat="1" ht="16" customHeight="1" x14ac:dyDescent="0.2">
      <c r="AF34" s="197"/>
      <c r="AG34" s="197"/>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c r="CD34" s="190"/>
      <c r="CE34" s="190"/>
      <c r="CF34" s="190"/>
      <c r="CG34" s="190"/>
      <c r="CH34" s="190"/>
      <c r="CI34" s="190"/>
      <c r="CJ34" s="190"/>
      <c r="CK34" s="190"/>
      <c r="CL34" s="190"/>
      <c r="CM34" s="190"/>
      <c r="CN34" s="190"/>
      <c r="CO34" s="190"/>
      <c r="CP34" s="190"/>
      <c r="CQ34" s="190"/>
      <c r="CR34" s="190"/>
      <c r="CS34" s="190"/>
      <c r="CT34" s="190"/>
      <c r="CU34" s="190"/>
      <c r="CV34" s="190"/>
      <c r="CW34" s="190"/>
      <c r="CX34" s="190"/>
      <c r="CY34" s="190"/>
      <c r="CZ34" s="190"/>
      <c r="DA34" s="190"/>
      <c r="DB34" s="190"/>
      <c r="DC34" s="190"/>
      <c r="DD34" s="190"/>
      <c r="DE34" s="190"/>
      <c r="DF34" s="190"/>
      <c r="DG34" s="190"/>
      <c r="DH34" s="190"/>
      <c r="DI34" s="190"/>
      <c r="DJ34" s="190"/>
      <c r="DK34" s="190"/>
      <c r="DL34" s="190"/>
      <c r="DM34" s="190"/>
      <c r="DN34" s="190"/>
      <c r="DO34" s="190"/>
      <c r="DP34" s="190"/>
      <c r="DQ34" s="190"/>
      <c r="DR34" s="190"/>
      <c r="DS34" s="190"/>
      <c r="DT34" s="190"/>
      <c r="DU34" s="190"/>
      <c r="DV34" s="190"/>
      <c r="DW34" s="190"/>
      <c r="DX34" s="190"/>
      <c r="DY34" s="190"/>
      <c r="DZ34" s="190"/>
    </row>
    <row r="35" spans="1:130" s="194" customFormat="1" ht="16" customHeight="1" thickBot="1" x14ac:dyDescent="0.25">
      <c r="AF35" s="228"/>
      <c r="AG35" s="229"/>
      <c r="AH35" s="229"/>
      <c r="AI35" s="229"/>
      <c r="AJ35" s="229"/>
      <c r="AK35" s="187"/>
      <c r="AL35" s="187"/>
      <c r="AM35" s="188" t="s">
        <v>439</v>
      </c>
      <c r="AN35" s="187"/>
      <c r="AO35" s="187"/>
      <c r="AP35" s="164"/>
      <c r="AQ35" s="164"/>
      <c r="AR35" s="188"/>
      <c r="AS35" s="164"/>
      <c r="AT35" s="164"/>
      <c r="AU35" s="164"/>
      <c r="AV35" s="164"/>
      <c r="AW35" s="164"/>
      <c r="AX35" s="164"/>
      <c r="AY35" s="46"/>
      <c r="AZ35" s="190"/>
      <c r="BA35" s="190"/>
      <c r="BB35" s="190"/>
      <c r="BC35" s="190"/>
      <c r="BD35" s="190"/>
      <c r="BE35" s="190"/>
      <c r="BF35" s="190"/>
      <c r="BG35" s="190"/>
      <c r="BH35" s="190"/>
      <c r="BI35" s="190"/>
      <c r="BJ35" s="190"/>
      <c r="BK35" s="190"/>
      <c r="BL35" s="190"/>
      <c r="BM35" s="190"/>
      <c r="BN35" s="190"/>
      <c r="BO35" s="190"/>
      <c r="BP35" s="190"/>
      <c r="BQ35" s="190"/>
      <c r="BR35" s="190"/>
      <c r="BS35" s="190"/>
      <c r="BT35" s="190"/>
      <c r="BU35" s="190"/>
      <c r="BV35" s="190"/>
      <c r="BW35" s="190"/>
      <c r="BX35" s="190"/>
      <c r="BY35" s="190"/>
      <c r="BZ35" s="190"/>
      <c r="CA35" s="190"/>
      <c r="CB35" s="190"/>
      <c r="CC35" s="190"/>
      <c r="CD35" s="190"/>
      <c r="CE35" s="190"/>
      <c r="CF35" s="190"/>
      <c r="CG35" s="190"/>
      <c r="CH35" s="190"/>
      <c r="CI35" s="190"/>
      <c r="CJ35" s="190"/>
      <c r="CK35" s="190"/>
      <c r="CL35" s="190"/>
      <c r="CM35" s="190"/>
      <c r="CN35" s="190"/>
      <c r="CO35" s="190"/>
      <c r="CP35" s="190"/>
      <c r="CQ35" s="190"/>
      <c r="CR35" s="190"/>
      <c r="CS35" s="190"/>
      <c r="CT35" s="190"/>
      <c r="CU35" s="190"/>
      <c r="CV35" s="190"/>
      <c r="CW35" s="190"/>
      <c r="CX35" s="190"/>
      <c r="CY35" s="190"/>
      <c r="CZ35" s="190"/>
      <c r="DA35" s="190"/>
      <c r="DB35" s="190"/>
      <c r="DC35" s="190"/>
      <c r="DD35" s="190"/>
      <c r="DE35" s="190"/>
      <c r="DF35" s="190"/>
      <c r="DG35" s="190"/>
      <c r="DH35" s="190"/>
      <c r="DI35" s="190"/>
      <c r="DJ35" s="190"/>
      <c r="DK35" s="190"/>
      <c r="DL35" s="190"/>
      <c r="DM35" s="190"/>
      <c r="DN35" s="190"/>
      <c r="DO35" s="190"/>
      <c r="DP35" s="190"/>
      <c r="DQ35" s="190"/>
      <c r="DR35" s="190"/>
      <c r="DS35" s="190"/>
      <c r="DT35" s="190"/>
      <c r="DU35" s="190"/>
      <c r="DV35" s="190"/>
      <c r="DW35" s="190"/>
      <c r="DX35" s="190"/>
      <c r="DY35" s="190"/>
      <c r="DZ35" s="190"/>
    </row>
    <row r="36" spans="1:130" s="194" customFormat="1" ht="16" customHeight="1" thickBot="1" x14ac:dyDescent="0.25">
      <c r="A36" s="68" t="s">
        <v>540</v>
      </c>
      <c r="C36" s="218"/>
      <c r="D36" s="561" t="s">
        <v>10</v>
      </c>
      <c r="E36" s="561"/>
      <c r="F36" s="561"/>
      <c r="G36" s="198"/>
      <c r="H36" s="60" t="str">
        <f>AT36</f>
        <v/>
      </c>
      <c r="I36" s="62" t="str">
        <f>AU36</f>
        <v/>
      </c>
      <c r="J36" s="78" t="s">
        <v>490</v>
      </c>
      <c r="K36" s="60" t="str">
        <f>IF(LEFT($AL36,1)="","",LEFT($AL36,1))</f>
        <v/>
      </c>
      <c r="L36" s="61" t="str">
        <f>IF(MID($AL36,2,1)="","",MID($AL36,2,1))</f>
        <v/>
      </c>
      <c r="M36" s="61" t="str">
        <f>IF(MID($AL36,3,1)="","",MID($AL36,3,1))</f>
        <v/>
      </c>
      <c r="N36" s="61" t="str">
        <f>IF(MID($AL36,4,1)="","",MID($AL36,4,1))</f>
        <v/>
      </c>
      <c r="O36" s="61" t="str">
        <f>IF(MID($AL36,5,1)="","",MID($AL36,5,1))</f>
        <v/>
      </c>
      <c r="P36" s="62" t="str">
        <f>IF(RIGHT(AL36)="","",RIGHT(AL36))</f>
        <v/>
      </c>
      <c r="Q36" s="78" t="s">
        <v>25</v>
      </c>
      <c r="R36" s="79" t="str">
        <f>IF(AR36="","",AR36)</f>
        <v/>
      </c>
      <c r="S36" s="77"/>
      <c r="T36" s="77"/>
      <c r="U36" s="77"/>
      <c r="V36" s="77"/>
      <c r="W36" s="77"/>
      <c r="X36" s="77"/>
      <c r="Y36" s="77"/>
      <c r="Z36" s="77"/>
      <c r="AA36" s="77"/>
      <c r="AF36" s="229"/>
      <c r="AG36" s="169" t="s">
        <v>530</v>
      </c>
      <c r="AH36" s="553"/>
      <c r="AI36" s="554"/>
      <c r="AJ36" s="555"/>
      <c r="AK36" s="180" t="s">
        <v>490</v>
      </c>
      <c r="AL36" s="556"/>
      <c r="AM36" s="557"/>
      <c r="AN36" s="557"/>
      <c r="AO36" s="557"/>
      <c r="AP36" s="558"/>
      <c r="AQ36" s="180" t="s">
        <v>490</v>
      </c>
      <c r="AR36" s="178"/>
      <c r="AS36" s="227"/>
      <c r="AT36" s="227" t="str">
        <f>LEFT(AH36)</f>
        <v/>
      </c>
      <c r="AU36" s="227" t="str">
        <f>MID(AH36,2,1)</f>
        <v/>
      </c>
      <c r="AV36" s="223"/>
      <c r="AW36" s="230"/>
      <c r="AX36" s="230"/>
      <c r="AY36" s="46"/>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c r="CD36" s="190"/>
      <c r="CE36" s="190"/>
      <c r="CF36" s="190"/>
      <c r="CG36" s="190"/>
      <c r="CH36" s="190"/>
      <c r="CI36" s="190"/>
      <c r="CJ36" s="190"/>
      <c r="CK36" s="190"/>
      <c r="CL36" s="190"/>
      <c r="CM36" s="190"/>
      <c r="CN36" s="190"/>
      <c r="CO36" s="190"/>
      <c r="CP36" s="190"/>
      <c r="CQ36" s="190"/>
      <c r="CR36" s="190"/>
      <c r="CS36" s="190"/>
      <c r="CT36" s="190"/>
      <c r="CU36" s="190"/>
      <c r="CV36" s="190"/>
      <c r="CW36" s="190"/>
      <c r="CX36" s="190"/>
      <c r="CY36" s="190"/>
      <c r="CZ36" s="190"/>
      <c r="DA36" s="190"/>
      <c r="DB36" s="190"/>
      <c r="DC36" s="190"/>
      <c r="DD36" s="190"/>
      <c r="DE36" s="190"/>
      <c r="DF36" s="190"/>
      <c r="DG36" s="190"/>
      <c r="DH36" s="190"/>
      <c r="DI36" s="190"/>
      <c r="DJ36" s="190"/>
      <c r="DK36" s="190"/>
      <c r="DL36" s="190"/>
      <c r="DM36" s="190"/>
      <c r="DN36" s="190"/>
      <c r="DO36" s="190"/>
      <c r="DP36" s="190"/>
      <c r="DQ36" s="190"/>
      <c r="DR36" s="190"/>
      <c r="DS36" s="190"/>
      <c r="DT36" s="190"/>
      <c r="DU36" s="190"/>
      <c r="DV36" s="190"/>
      <c r="DW36" s="190"/>
      <c r="DX36" s="190"/>
      <c r="DY36" s="190"/>
      <c r="DZ36" s="190"/>
    </row>
    <row r="37" spans="1:130" s="194" customFormat="1" ht="16" customHeight="1" thickBot="1" x14ac:dyDescent="0.25">
      <c r="C37" s="218"/>
      <c r="D37" s="561" t="s">
        <v>492</v>
      </c>
      <c r="E37" s="561"/>
      <c r="F37" s="561"/>
      <c r="G37" s="198"/>
      <c r="H37" s="565" t="str">
        <f>IF(AH37="","",AH37)</f>
        <v/>
      </c>
      <c r="I37" s="566"/>
      <c r="J37" s="566"/>
      <c r="K37" s="566"/>
      <c r="L37" s="566"/>
      <c r="M37" s="566"/>
      <c r="N37" s="566"/>
      <c r="O37" s="566"/>
      <c r="P37" s="566"/>
      <c r="Q37" s="566"/>
      <c r="R37" s="566"/>
      <c r="S37" s="566"/>
      <c r="T37" s="566"/>
      <c r="U37" s="566"/>
      <c r="V37" s="566"/>
      <c r="W37" s="566"/>
      <c r="X37" s="566"/>
      <c r="Y37" s="566"/>
      <c r="Z37" s="566"/>
      <c r="AA37" s="567"/>
      <c r="AF37" s="164"/>
      <c r="AG37" s="169" t="s">
        <v>492</v>
      </c>
      <c r="AH37" s="553"/>
      <c r="AI37" s="554"/>
      <c r="AJ37" s="554"/>
      <c r="AK37" s="554"/>
      <c r="AL37" s="554"/>
      <c r="AM37" s="554"/>
      <c r="AN37" s="554"/>
      <c r="AO37" s="554"/>
      <c r="AP37" s="554"/>
      <c r="AQ37" s="554"/>
      <c r="AR37" s="554"/>
      <c r="AS37" s="554"/>
      <c r="AT37" s="554"/>
      <c r="AU37" s="554"/>
      <c r="AV37" s="554"/>
      <c r="AW37" s="554"/>
      <c r="AX37" s="555"/>
      <c r="AY37" s="186" t="s">
        <v>193</v>
      </c>
      <c r="AZ37" s="235" t="str">
        <f>ASC(AH37)</f>
        <v/>
      </c>
      <c r="BA37" s="235" t="str">
        <f>SUBSTITUTE(SUBSTITUTE(SUBSTITUTE(SUBSTITUTE(SUBSTITUTE(SUBSTITUTE(SUBSTITUTE(SUBSTITUTE(SUBSTITUTE(SUBSTITUTE(SUBSTITUTE(SUBSTITUTE(SUBSTITUTE(SUBSTITUTE(SUBSTITUTE(SUBSTITUTE(SUBSTITUTE(SUBSTITUTE(SUBSTITUTE(SUBSTITUTE(SUBSTITUTE(SUBSTITUTE(SUBSTITUTE(SUBSTITUTE(SUBSTITUTE(AZ37,"が","か゛"),"ぎ","き゛"),"ぐ","く゛"),"げ","け゛"),"ご","こ゛"),"ざ","さ゛"),"じ","し゛"),"ず","す゛"),"ぜ","せ゛"),"ぞ","そ゛"),"だ","た゛"),"ぢ","ち゛"),"づ","つ゛"),"で","て゛"),"ど","と゛"),"ば","は゛"),"び","ひ゛"),"ぶ","ふ゛"),"べ","へ゛"),"ぼ","ほ゛"),"ぱ","は゜"),"ぴ","ひ゜"),"ぷ","ふ゜"),"ぺ","へ゜"),"ぽ","ほ゜")</f>
        <v/>
      </c>
      <c r="BB37" s="235" t="str">
        <f>DBCS(MID($BA37,COLUMNS($BB37:BB37),1))</f>
        <v/>
      </c>
      <c r="BC37" s="235" t="str">
        <f>DBCS(MID($BA37,COLUMNS($BB37:BC37),1))</f>
        <v/>
      </c>
      <c r="BD37" s="235" t="str">
        <f>DBCS(MID($BA37,COLUMNS($BB37:BD37),1))</f>
        <v/>
      </c>
      <c r="BE37" s="235" t="str">
        <f>DBCS(MID($BA37,COLUMNS($BB37:BE37),1))</f>
        <v/>
      </c>
      <c r="BF37" s="235" t="str">
        <f>DBCS(MID($BA37,COLUMNS($BB37:BF37),1))</f>
        <v/>
      </c>
      <c r="BG37" s="235" t="str">
        <f>DBCS(MID($BA37,COLUMNS($BB37:BG37),1))</f>
        <v/>
      </c>
      <c r="BH37" s="235" t="str">
        <f>DBCS(MID($BA37,COLUMNS($BB37:BH37),1))</f>
        <v/>
      </c>
      <c r="BI37" s="235" t="str">
        <f>DBCS(MID($BA37,COLUMNS($BB37:BI37),1))</f>
        <v/>
      </c>
      <c r="BJ37" s="235" t="str">
        <f>DBCS(MID($BA37,COLUMNS($BB37:BJ37),1))</f>
        <v/>
      </c>
      <c r="BK37" s="235" t="str">
        <f>DBCS(MID($BA37,COLUMNS($BB37:BK37),1))</f>
        <v/>
      </c>
      <c r="BL37" s="235" t="str">
        <f>DBCS(MID($BA37,COLUMNS($BB37:BL37),1))</f>
        <v/>
      </c>
      <c r="BM37" s="235" t="str">
        <f>DBCS(MID($BA37,COLUMNS($BB37:BM37),1))</f>
        <v/>
      </c>
      <c r="BN37" s="235" t="str">
        <f>DBCS(MID($BA37,COLUMNS($BB37:BN37),1))</f>
        <v/>
      </c>
      <c r="BO37" s="235" t="str">
        <f>DBCS(MID($BA37,COLUMNS($BB37:BO37),1))</f>
        <v/>
      </c>
      <c r="BP37" s="235" t="str">
        <f>DBCS(MID($BA37,COLUMNS($BB37:BP37),1))</f>
        <v/>
      </c>
      <c r="BQ37" s="235" t="str">
        <f>DBCS(MID($BA37,COLUMNS($BB37:BQ37),1))</f>
        <v/>
      </c>
      <c r="BR37" s="235" t="str">
        <f>DBCS(MID($BA37,COLUMNS($BB37:BR37),1))</f>
        <v/>
      </c>
      <c r="BS37" s="235" t="str">
        <f>DBCS(MID($BA37,COLUMNS($BB37:BS37),1))</f>
        <v/>
      </c>
      <c r="BT37" s="235" t="str">
        <f>DBCS(MID($BA37,COLUMNS($BB37:BT37),1))</f>
        <v/>
      </c>
      <c r="BU37" s="235" t="str">
        <f>DBCS(MID($BA37,COLUMNS($BB37:BU37),1))</f>
        <v/>
      </c>
      <c r="BV37" s="235" t="str">
        <f>DBCS(MID($BA37,COLUMNS($BB37:BV37),1))</f>
        <v/>
      </c>
      <c r="BW37" s="235" t="str">
        <f>DBCS(MID($BA37,COLUMNS($BB37:BW37),1))</f>
        <v/>
      </c>
      <c r="BX37" s="235" t="str">
        <f>DBCS(MID($BA37,COLUMNS($BB37:BX37),1))</f>
        <v/>
      </c>
      <c r="BY37" s="235" t="str">
        <f>DBCS(MID($BA37,COLUMNS($BB37:BY37),1))</f>
        <v/>
      </c>
      <c r="BZ37" s="235" t="str">
        <f>DBCS(MID($BA37,COLUMNS($BB37:BZ37),1))</f>
        <v/>
      </c>
      <c r="CA37" s="235" t="str">
        <f>DBCS(MID($BA37,COLUMNS($BB37:CA37),1))</f>
        <v/>
      </c>
      <c r="CB37" s="235" t="str">
        <f>DBCS(MID($BA37,COLUMNS($BB37:CB37),1))</f>
        <v/>
      </c>
      <c r="CC37" s="235" t="str">
        <f>DBCS(MID($BA37,COLUMNS($BB37:CC37),1))</f>
        <v/>
      </c>
      <c r="CD37" s="235" t="str">
        <f>DBCS(MID($BA37,COLUMNS($BB37:CD37),1))</f>
        <v/>
      </c>
      <c r="CE37" s="235" t="str">
        <f>DBCS(MID($BA37,COLUMNS($BB37:CE37),1))</f>
        <v/>
      </c>
      <c r="CF37" s="235" t="str">
        <f>DBCS(MID($BA37,COLUMNS($BB37:CF37),1))</f>
        <v/>
      </c>
      <c r="CG37" s="235" t="str">
        <f>DBCS(MID($BA37,COLUMNS($BB37:CG37),1))</f>
        <v/>
      </c>
      <c r="CH37" s="235" t="str">
        <f>DBCS(MID($BA37,COLUMNS($BB37:CH37),1))</f>
        <v/>
      </c>
      <c r="CI37" s="235" t="str">
        <f>DBCS(MID($BA37,COLUMNS($BB37:CI37),1))</f>
        <v/>
      </c>
      <c r="CJ37" s="235" t="str">
        <f>DBCS(MID($BA37,COLUMNS($BB37:CJ37),1))</f>
        <v/>
      </c>
      <c r="CK37" s="235" t="str">
        <f>DBCS(MID($BA37,COLUMNS($BB37:CK37),1))</f>
        <v/>
      </c>
      <c r="CL37" s="235" t="str">
        <f>DBCS(MID($BA37,COLUMNS($BB37:CL37),1))</f>
        <v/>
      </c>
      <c r="CM37" s="235" t="str">
        <f>DBCS(MID($BA37,COLUMNS($BB37:CM37),1))</f>
        <v/>
      </c>
      <c r="CN37" s="235" t="str">
        <f>DBCS(MID($BA37,COLUMNS($BB37:CN37),1))</f>
        <v/>
      </c>
      <c r="CO37" s="235" t="str">
        <f>DBCS(MID($BA37,COLUMNS($BB37:CO37),1))</f>
        <v/>
      </c>
      <c r="CP37" s="190"/>
      <c r="CQ37" s="190"/>
      <c r="CR37" s="190"/>
      <c r="CS37" s="190"/>
      <c r="CT37" s="190"/>
      <c r="CU37" s="190"/>
      <c r="CV37" s="190"/>
      <c r="CW37" s="190"/>
      <c r="CX37" s="190"/>
      <c r="CY37" s="190"/>
      <c r="CZ37" s="190"/>
      <c r="DA37" s="190"/>
      <c r="DB37" s="190"/>
      <c r="DC37" s="190"/>
      <c r="DD37" s="190"/>
      <c r="DE37" s="190"/>
      <c r="DF37" s="190"/>
      <c r="DG37" s="190"/>
      <c r="DH37" s="190"/>
      <c r="DI37" s="190"/>
      <c r="DJ37" s="190"/>
      <c r="DK37" s="190"/>
      <c r="DL37" s="190"/>
      <c r="DM37" s="190"/>
      <c r="DN37" s="190"/>
      <c r="DO37" s="190"/>
      <c r="DP37" s="190"/>
      <c r="DQ37" s="190"/>
      <c r="DR37" s="190"/>
      <c r="DS37" s="190"/>
      <c r="DT37" s="190"/>
      <c r="DU37" s="190"/>
      <c r="DV37" s="190"/>
      <c r="DW37" s="190"/>
      <c r="DX37" s="190"/>
      <c r="DY37" s="190"/>
      <c r="DZ37" s="190"/>
    </row>
    <row r="38" spans="1:130" s="194" customFormat="1" ht="16" customHeight="1" thickBot="1" x14ac:dyDescent="0.25">
      <c r="C38" s="218"/>
      <c r="D38" s="561" t="s">
        <v>3</v>
      </c>
      <c r="E38" s="561"/>
      <c r="F38" s="561"/>
      <c r="G38" s="198"/>
      <c r="H38" s="565" t="str">
        <f>IF(AH38="","",AH38)</f>
        <v/>
      </c>
      <c r="I38" s="566"/>
      <c r="J38" s="566"/>
      <c r="K38" s="566"/>
      <c r="L38" s="566"/>
      <c r="M38" s="566"/>
      <c r="N38" s="566"/>
      <c r="O38" s="566"/>
      <c r="P38" s="566"/>
      <c r="Q38" s="566"/>
      <c r="R38" s="566"/>
      <c r="S38" s="566"/>
      <c r="T38" s="566"/>
      <c r="U38" s="566"/>
      <c r="V38" s="566"/>
      <c r="W38" s="566"/>
      <c r="X38" s="566"/>
      <c r="Y38" s="566"/>
      <c r="Z38" s="566"/>
      <c r="AA38" s="567"/>
      <c r="AC38" s="562" t="s">
        <v>9</v>
      </c>
      <c r="AD38" s="562"/>
      <c r="AE38" s="562"/>
      <c r="AF38" s="164"/>
      <c r="AG38" s="169" t="s">
        <v>3</v>
      </c>
      <c r="AH38" s="553"/>
      <c r="AI38" s="554"/>
      <c r="AJ38" s="554"/>
      <c r="AK38" s="554"/>
      <c r="AL38" s="554"/>
      <c r="AM38" s="554"/>
      <c r="AN38" s="554"/>
      <c r="AO38" s="554"/>
      <c r="AP38" s="554"/>
      <c r="AQ38" s="554"/>
      <c r="AR38" s="554"/>
      <c r="AS38" s="554"/>
      <c r="AT38" s="554"/>
      <c r="AU38" s="554"/>
      <c r="AV38" s="554"/>
      <c r="AW38" s="554"/>
      <c r="AX38" s="555"/>
      <c r="AY38" s="186" t="s">
        <v>193</v>
      </c>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90"/>
      <c r="CL38" s="190"/>
      <c r="CM38" s="190"/>
      <c r="CN38" s="190"/>
      <c r="CO38" s="190"/>
      <c r="CP38" s="190"/>
      <c r="CQ38" s="190"/>
      <c r="CR38" s="190"/>
      <c r="CS38" s="190"/>
      <c r="CT38" s="190"/>
      <c r="CU38" s="190"/>
      <c r="CV38" s="190"/>
      <c r="CW38" s="190"/>
      <c r="CX38" s="190"/>
      <c r="CY38" s="190"/>
      <c r="CZ38" s="190"/>
      <c r="DA38" s="190"/>
      <c r="DB38" s="190"/>
      <c r="DC38" s="190"/>
      <c r="DD38" s="190"/>
      <c r="DE38" s="190"/>
      <c r="DF38" s="190"/>
      <c r="DG38" s="190"/>
      <c r="DH38" s="190"/>
      <c r="DI38" s="190"/>
      <c r="DJ38" s="190"/>
      <c r="DK38" s="190"/>
      <c r="DL38" s="190"/>
      <c r="DM38" s="190"/>
      <c r="DN38" s="190"/>
      <c r="DO38" s="190"/>
      <c r="DP38" s="190"/>
      <c r="DQ38" s="190"/>
      <c r="DR38" s="190"/>
      <c r="DS38" s="190"/>
      <c r="DT38" s="190"/>
      <c r="DU38" s="190"/>
      <c r="DV38" s="190"/>
      <c r="DW38" s="190"/>
      <c r="DX38" s="190"/>
      <c r="DY38" s="190"/>
      <c r="DZ38" s="190"/>
    </row>
    <row r="39" spans="1:130" s="194" customFormat="1" ht="16" customHeight="1" thickBot="1" x14ac:dyDescent="0.25">
      <c r="C39" s="218"/>
      <c r="D39" s="561" t="s">
        <v>8</v>
      </c>
      <c r="E39" s="561"/>
      <c r="F39" s="561"/>
      <c r="G39" s="198"/>
      <c r="H39" s="67" t="str">
        <f>AG40</f>
        <v/>
      </c>
      <c r="I39" s="78" t="s">
        <v>25</v>
      </c>
      <c r="J39" s="563" t="str">
        <f>IF(AK39="","",AK39)</f>
        <v/>
      </c>
      <c r="K39" s="564"/>
      <c r="L39" s="78" t="s">
        <v>445</v>
      </c>
      <c r="M39" s="563" t="str">
        <f>IF(AM39="","",AM39)</f>
        <v/>
      </c>
      <c r="N39" s="564"/>
      <c r="O39" s="78" t="s">
        <v>11</v>
      </c>
      <c r="P39" s="563" t="str">
        <f>IF(AO39="","",AO39)</f>
        <v/>
      </c>
      <c r="Q39" s="564"/>
      <c r="R39" s="77" t="s">
        <v>12</v>
      </c>
      <c r="S39" s="77"/>
      <c r="T39" s="77"/>
      <c r="U39" s="77"/>
      <c r="V39" s="77"/>
      <c r="W39" s="77"/>
      <c r="X39" s="77"/>
      <c r="Y39" s="77"/>
      <c r="Z39" s="77"/>
      <c r="AA39" s="77"/>
      <c r="AD39" s="225" t="s">
        <v>446</v>
      </c>
      <c r="AF39" s="164"/>
      <c r="AG39" s="169" t="s">
        <v>8</v>
      </c>
      <c r="AH39" s="551"/>
      <c r="AI39" s="552"/>
      <c r="AJ39" s="180" t="s">
        <v>534</v>
      </c>
      <c r="AK39" s="177"/>
      <c r="AL39" s="174" t="s">
        <v>33</v>
      </c>
      <c r="AM39" s="177"/>
      <c r="AN39" s="174" t="s">
        <v>11</v>
      </c>
      <c r="AO39" s="177"/>
      <c r="AP39" s="164" t="s">
        <v>12</v>
      </c>
      <c r="AQ39" s="164"/>
      <c r="AR39" s="164"/>
      <c r="AS39" s="164"/>
      <c r="AT39" s="164"/>
      <c r="AU39" s="164"/>
      <c r="AV39" s="164"/>
      <c r="AW39" s="164"/>
      <c r="AX39" s="164"/>
      <c r="AY39" s="46"/>
      <c r="AZ39" s="190"/>
      <c r="BA39" s="190"/>
      <c r="BB39" s="190"/>
      <c r="BC39" s="190"/>
      <c r="BD39" s="190"/>
      <c r="BE39" s="190"/>
      <c r="BF39" s="190"/>
      <c r="BG39" s="190"/>
      <c r="BH39" s="190"/>
      <c r="BI39" s="190"/>
      <c r="BJ39" s="190"/>
      <c r="BK39" s="190"/>
      <c r="BL39" s="190"/>
      <c r="BM39" s="190"/>
      <c r="BN39" s="190"/>
      <c r="BO39" s="190"/>
      <c r="BP39" s="190"/>
      <c r="BQ39" s="190"/>
      <c r="BR39" s="190"/>
      <c r="BS39" s="190"/>
      <c r="BT39" s="190"/>
      <c r="BU39" s="190"/>
      <c r="BV39" s="190"/>
      <c r="BW39" s="190"/>
      <c r="BX39" s="190"/>
      <c r="BY39" s="190"/>
      <c r="BZ39" s="190"/>
      <c r="CA39" s="190"/>
      <c r="CB39" s="190"/>
      <c r="CC39" s="190"/>
      <c r="CD39" s="190"/>
      <c r="CE39" s="190"/>
      <c r="CF39" s="190"/>
      <c r="CG39" s="190"/>
      <c r="CH39" s="190"/>
      <c r="CI39" s="190"/>
      <c r="CJ39" s="190"/>
      <c r="CK39" s="190"/>
      <c r="CL39" s="190"/>
      <c r="CM39" s="190"/>
      <c r="CN39" s="190"/>
      <c r="CO39" s="190"/>
      <c r="CP39" s="190"/>
      <c r="CQ39" s="190"/>
      <c r="CR39" s="190"/>
      <c r="CS39" s="190"/>
      <c r="CT39" s="190"/>
      <c r="CU39" s="190"/>
      <c r="CV39" s="190"/>
      <c r="CW39" s="190"/>
      <c r="CX39" s="190"/>
      <c r="CY39" s="190"/>
      <c r="CZ39" s="190"/>
      <c r="DA39" s="190"/>
      <c r="DB39" s="190"/>
      <c r="DC39" s="190"/>
      <c r="DD39" s="190"/>
      <c r="DE39" s="190"/>
      <c r="DF39" s="190"/>
      <c r="DG39" s="190"/>
      <c r="DH39" s="190"/>
      <c r="DI39" s="190"/>
      <c r="DJ39" s="190"/>
      <c r="DK39" s="190"/>
      <c r="DL39" s="190"/>
      <c r="DM39" s="190"/>
      <c r="DN39" s="190"/>
      <c r="DO39" s="190"/>
      <c r="DP39" s="190"/>
      <c r="DQ39" s="190"/>
      <c r="DR39" s="190"/>
      <c r="DS39" s="190"/>
      <c r="DT39" s="190"/>
      <c r="DU39" s="190"/>
      <c r="DV39" s="190"/>
      <c r="DW39" s="190"/>
      <c r="DX39" s="190"/>
      <c r="DY39" s="190"/>
      <c r="DZ39" s="190"/>
    </row>
    <row r="40" spans="1:130" s="194" customFormat="1" ht="16" customHeight="1" x14ac:dyDescent="0.2">
      <c r="AF40" s="164"/>
      <c r="AG40" s="187" t="str">
        <f>LEFT(AH39)</f>
        <v/>
      </c>
      <c r="AH40" s="208" t="s">
        <v>190</v>
      </c>
      <c r="AI40" s="46"/>
      <c r="AJ40" s="46"/>
      <c r="AK40" s="46"/>
      <c r="AL40" s="188" t="s">
        <v>295</v>
      </c>
      <c r="AM40" s="46"/>
      <c r="AN40" s="46"/>
      <c r="AO40" s="46"/>
      <c r="AP40" s="46"/>
      <c r="AQ40" s="46"/>
      <c r="AR40" s="46"/>
      <c r="AS40" s="46"/>
      <c r="AT40" s="46"/>
      <c r="AU40" s="46"/>
      <c r="AV40" s="46"/>
      <c r="AW40" s="46"/>
      <c r="AX40" s="46"/>
      <c r="AY40" s="46"/>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c r="CV40" s="190"/>
      <c r="CW40" s="190"/>
      <c r="CX40" s="190"/>
      <c r="CY40" s="190"/>
      <c r="CZ40" s="190"/>
      <c r="DA40" s="190"/>
      <c r="DB40" s="190"/>
      <c r="DC40" s="190"/>
      <c r="DD40" s="190"/>
      <c r="DE40" s="190"/>
      <c r="DF40" s="190"/>
      <c r="DG40" s="190"/>
      <c r="DH40" s="190"/>
      <c r="DI40" s="190"/>
      <c r="DJ40" s="190"/>
      <c r="DK40" s="190"/>
      <c r="DL40" s="190"/>
      <c r="DM40" s="190"/>
      <c r="DN40" s="190"/>
      <c r="DO40" s="190"/>
      <c r="DP40" s="190"/>
      <c r="DQ40" s="190"/>
      <c r="DR40" s="190"/>
      <c r="DS40" s="190"/>
      <c r="DT40" s="190"/>
      <c r="DU40" s="190"/>
      <c r="DV40" s="190"/>
      <c r="DW40" s="190"/>
      <c r="DX40" s="190"/>
      <c r="DY40" s="190"/>
      <c r="DZ40" s="190"/>
    </row>
    <row r="41" spans="1:130" s="194" customFormat="1" ht="16" customHeight="1" x14ac:dyDescent="0.2">
      <c r="AF41" s="197"/>
      <c r="AG41" s="197"/>
      <c r="AZ41" s="190"/>
      <c r="BA41" s="190"/>
      <c r="BB41" s="190"/>
      <c r="BC41" s="190"/>
      <c r="BD41" s="190"/>
      <c r="BE41" s="190"/>
      <c r="BF41" s="190"/>
      <c r="BG41" s="190"/>
      <c r="BH41" s="190"/>
      <c r="BI41" s="190"/>
      <c r="BJ41" s="190"/>
      <c r="BK41" s="190"/>
      <c r="BL41" s="190"/>
      <c r="BM41" s="190"/>
      <c r="BN41" s="190"/>
      <c r="BO41" s="190"/>
      <c r="BP41" s="190"/>
      <c r="BQ41" s="190"/>
      <c r="BR41" s="190"/>
      <c r="BS41" s="190"/>
      <c r="BT41" s="190"/>
      <c r="BU41" s="190"/>
      <c r="BV41" s="190"/>
      <c r="BW41" s="190"/>
      <c r="BX41" s="190"/>
      <c r="BY41" s="190"/>
      <c r="BZ41" s="190"/>
      <c r="CA41" s="190"/>
      <c r="CB41" s="190"/>
      <c r="CC41" s="190"/>
      <c r="CD41" s="190"/>
      <c r="CE41" s="190"/>
      <c r="CF41" s="190"/>
      <c r="CG41" s="190"/>
      <c r="CH41" s="190"/>
      <c r="CI41" s="190"/>
      <c r="CJ41" s="190"/>
      <c r="CK41" s="190"/>
      <c r="CL41" s="190"/>
      <c r="CM41" s="190"/>
      <c r="CN41" s="190"/>
      <c r="CO41" s="190"/>
      <c r="CP41" s="190"/>
      <c r="CQ41" s="190"/>
      <c r="CR41" s="190"/>
      <c r="CS41" s="190"/>
      <c r="CT41" s="190"/>
      <c r="CU41" s="190"/>
      <c r="CV41" s="190"/>
      <c r="CW41" s="190"/>
      <c r="CX41" s="190"/>
      <c r="CY41" s="190"/>
      <c r="CZ41" s="190"/>
      <c r="DA41" s="190"/>
      <c r="DB41" s="190"/>
      <c r="DC41" s="190"/>
      <c r="DD41" s="190"/>
      <c r="DE41" s="190"/>
      <c r="DF41" s="190"/>
      <c r="DG41" s="190"/>
      <c r="DH41" s="190"/>
      <c r="DI41" s="190"/>
      <c r="DJ41" s="190"/>
      <c r="DK41" s="190"/>
      <c r="DL41" s="190"/>
      <c r="DM41" s="190"/>
      <c r="DN41" s="190"/>
      <c r="DO41" s="190"/>
      <c r="DP41" s="190"/>
      <c r="DQ41" s="190"/>
      <c r="DR41" s="190"/>
      <c r="DS41" s="190"/>
      <c r="DT41" s="190"/>
      <c r="DU41" s="190"/>
      <c r="DV41" s="190"/>
      <c r="DW41" s="190"/>
      <c r="DX41" s="190"/>
      <c r="DY41" s="190"/>
      <c r="DZ41" s="190"/>
    </row>
    <row r="42" spans="1:130" s="194" customFormat="1" ht="16" customHeight="1" thickBot="1" x14ac:dyDescent="0.25">
      <c r="AF42" s="228"/>
      <c r="AG42" s="229"/>
      <c r="AH42" s="229"/>
      <c r="AI42" s="229"/>
      <c r="AJ42" s="229"/>
      <c r="AK42" s="187"/>
      <c r="AL42" s="187"/>
      <c r="AM42" s="188" t="s">
        <v>439</v>
      </c>
      <c r="AN42" s="187"/>
      <c r="AO42" s="187"/>
      <c r="AP42" s="164"/>
      <c r="AQ42" s="164"/>
      <c r="AR42" s="188"/>
      <c r="AS42" s="164"/>
      <c r="AT42" s="164"/>
      <c r="AU42" s="164"/>
      <c r="AV42" s="164"/>
      <c r="AW42" s="164"/>
      <c r="AX42" s="164"/>
      <c r="AY42" s="46"/>
      <c r="AZ42" s="190"/>
      <c r="BA42" s="190"/>
      <c r="BB42" s="190"/>
      <c r="BC42" s="190"/>
      <c r="BD42" s="190"/>
      <c r="BE42" s="190"/>
      <c r="BF42" s="190"/>
      <c r="BG42" s="190"/>
      <c r="BH42" s="190"/>
      <c r="BI42" s="190"/>
      <c r="BJ42" s="190"/>
      <c r="BK42" s="190"/>
      <c r="BL42" s="190"/>
      <c r="BM42" s="190"/>
      <c r="BN42" s="190"/>
      <c r="BO42" s="190"/>
      <c r="BP42" s="190"/>
      <c r="BQ42" s="190"/>
      <c r="BR42" s="190"/>
      <c r="BS42" s="190"/>
      <c r="BT42" s="190"/>
      <c r="BU42" s="190"/>
      <c r="BV42" s="190"/>
      <c r="BW42" s="190"/>
      <c r="BX42" s="190"/>
      <c r="BY42" s="190"/>
      <c r="BZ42" s="190"/>
      <c r="CA42" s="190"/>
      <c r="CB42" s="190"/>
      <c r="CC42" s="190"/>
      <c r="CD42" s="190"/>
      <c r="CE42" s="190"/>
      <c r="CF42" s="190"/>
      <c r="CG42" s="190"/>
      <c r="CH42" s="190"/>
      <c r="CI42" s="190"/>
      <c r="CJ42" s="190"/>
      <c r="CK42" s="190"/>
      <c r="CL42" s="190"/>
      <c r="CM42" s="190"/>
      <c r="CN42" s="190"/>
      <c r="CO42" s="190"/>
      <c r="CP42" s="190"/>
      <c r="CQ42" s="190"/>
      <c r="CR42" s="190"/>
      <c r="CS42" s="190"/>
      <c r="CT42" s="190"/>
      <c r="CU42" s="190"/>
      <c r="CV42" s="190"/>
      <c r="CW42" s="190"/>
      <c r="CX42" s="190"/>
      <c r="CY42" s="190"/>
      <c r="CZ42" s="190"/>
      <c r="DA42" s="190"/>
      <c r="DB42" s="190"/>
      <c r="DC42" s="190"/>
      <c r="DD42" s="190"/>
      <c r="DE42" s="190"/>
      <c r="DF42" s="190"/>
      <c r="DG42" s="190"/>
      <c r="DH42" s="190"/>
      <c r="DI42" s="190"/>
      <c r="DJ42" s="190"/>
      <c r="DK42" s="190"/>
      <c r="DL42" s="190"/>
      <c r="DM42" s="190"/>
      <c r="DN42" s="190"/>
      <c r="DO42" s="190"/>
      <c r="DP42" s="190"/>
      <c r="DQ42" s="190"/>
      <c r="DR42" s="190"/>
      <c r="DS42" s="190"/>
      <c r="DT42" s="190"/>
      <c r="DU42" s="190"/>
      <c r="DV42" s="190"/>
      <c r="DW42" s="190"/>
      <c r="DX42" s="190"/>
      <c r="DY42" s="190"/>
      <c r="DZ42" s="190"/>
    </row>
    <row r="43" spans="1:130" s="194" customFormat="1" ht="16" customHeight="1" thickBot="1" x14ac:dyDescent="0.25">
      <c r="A43" s="68" t="s">
        <v>540</v>
      </c>
      <c r="C43" s="218"/>
      <c r="D43" s="561" t="s">
        <v>10</v>
      </c>
      <c r="E43" s="561"/>
      <c r="F43" s="561"/>
      <c r="G43" s="198"/>
      <c r="H43" s="60" t="str">
        <f>AT43</f>
        <v/>
      </c>
      <c r="I43" s="62" t="str">
        <f>AU43</f>
        <v/>
      </c>
      <c r="J43" s="78" t="s">
        <v>490</v>
      </c>
      <c r="K43" s="60" t="str">
        <f>IF(LEFT($AL43,1)="","",LEFT($AL43,1))</f>
        <v/>
      </c>
      <c r="L43" s="61" t="str">
        <f>IF(MID($AL43,2,1)="","",MID($AL43,2,1))</f>
        <v/>
      </c>
      <c r="M43" s="61" t="str">
        <f>IF(MID($AL43,3,1)="","",MID($AL43,3,1))</f>
        <v/>
      </c>
      <c r="N43" s="61" t="str">
        <f>IF(MID($AL43,4,1)="","",MID($AL43,4,1))</f>
        <v/>
      </c>
      <c r="O43" s="61" t="str">
        <f>IF(MID($AL43,5,1)="","",MID($AL43,5,1))</f>
        <v/>
      </c>
      <c r="P43" s="62" t="str">
        <f>IF(RIGHT(AL43)="","",RIGHT(AL43))</f>
        <v/>
      </c>
      <c r="Q43" s="78" t="s">
        <v>25</v>
      </c>
      <c r="R43" s="79" t="str">
        <f>IF(AR43="","",AR43)</f>
        <v/>
      </c>
      <c r="S43" s="77"/>
      <c r="T43" s="77"/>
      <c r="U43" s="77"/>
      <c r="V43" s="77"/>
      <c r="W43" s="77"/>
      <c r="X43" s="77"/>
      <c r="Y43" s="77"/>
      <c r="Z43" s="77"/>
      <c r="AA43" s="77"/>
      <c r="AF43" s="229"/>
      <c r="AG43" s="169" t="s">
        <v>542</v>
      </c>
      <c r="AH43" s="553"/>
      <c r="AI43" s="554"/>
      <c r="AJ43" s="555"/>
      <c r="AK43" s="180" t="s">
        <v>444</v>
      </c>
      <c r="AL43" s="556"/>
      <c r="AM43" s="557"/>
      <c r="AN43" s="557"/>
      <c r="AO43" s="557"/>
      <c r="AP43" s="558"/>
      <c r="AQ43" s="180" t="s">
        <v>444</v>
      </c>
      <c r="AR43" s="178"/>
      <c r="AS43" s="227"/>
      <c r="AT43" s="227" t="str">
        <f>LEFT(AH43)</f>
        <v/>
      </c>
      <c r="AU43" s="227" t="str">
        <f>MID(AH43,2,1)</f>
        <v/>
      </c>
      <c r="AV43" s="223"/>
      <c r="AW43" s="230"/>
      <c r="AX43" s="230"/>
      <c r="AY43" s="46"/>
      <c r="AZ43" s="190"/>
      <c r="BA43" s="190"/>
      <c r="BB43" s="190"/>
      <c r="BC43" s="190"/>
      <c r="BD43" s="190"/>
      <c r="BE43" s="190"/>
      <c r="BF43" s="190"/>
      <c r="BG43" s="190"/>
      <c r="BH43" s="190"/>
      <c r="BI43" s="190"/>
      <c r="BJ43" s="190"/>
      <c r="BK43" s="190"/>
      <c r="BL43" s="190"/>
      <c r="BM43" s="190"/>
      <c r="BN43" s="190"/>
      <c r="BO43" s="190"/>
      <c r="BP43" s="190"/>
      <c r="BQ43" s="190"/>
      <c r="BR43" s="190"/>
      <c r="BS43" s="190"/>
      <c r="BT43" s="190"/>
      <c r="BU43" s="190"/>
      <c r="BV43" s="190"/>
      <c r="BW43" s="190"/>
      <c r="BX43" s="190"/>
      <c r="BY43" s="190"/>
      <c r="BZ43" s="190"/>
      <c r="CA43" s="190"/>
      <c r="CB43" s="190"/>
      <c r="CC43" s="190"/>
      <c r="CD43" s="190"/>
      <c r="CE43" s="190"/>
      <c r="CF43" s="190"/>
      <c r="CG43" s="190"/>
      <c r="CH43" s="190"/>
      <c r="CI43" s="190"/>
      <c r="CJ43" s="190"/>
      <c r="CK43" s="190"/>
      <c r="CL43" s="190"/>
      <c r="CM43" s="190"/>
      <c r="CN43" s="190"/>
      <c r="CO43" s="190"/>
      <c r="CP43" s="190"/>
      <c r="CQ43" s="190"/>
      <c r="CR43" s="190"/>
      <c r="CS43" s="190"/>
      <c r="CT43" s="190"/>
      <c r="CU43" s="190"/>
      <c r="CV43" s="190"/>
      <c r="CW43" s="190"/>
      <c r="CX43" s="190"/>
      <c r="CY43" s="190"/>
      <c r="CZ43" s="190"/>
      <c r="DA43" s="190"/>
      <c r="DB43" s="190"/>
      <c r="DC43" s="190"/>
      <c r="DD43" s="190"/>
      <c r="DE43" s="190"/>
      <c r="DF43" s="190"/>
      <c r="DG43" s="190"/>
      <c r="DH43" s="190"/>
      <c r="DI43" s="190"/>
      <c r="DJ43" s="190"/>
      <c r="DK43" s="190"/>
      <c r="DL43" s="190"/>
      <c r="DM43" s="190"/>
      <c r="DN43" s="190"/>
      <c r="DO43" s="190"/>
      <c r="DP43" s="190"/>
      <c r="DQ43" s="190"/>
      <c r="DR43" s="190"/>
      <c r="DS43" s="190"/>
      <c r="DT43" s="190"/>
      <c r="DU43" s="190"/>
      <c r="DV43" s="190"/>
      <c r="DW43" s="190"/>
      <c r="DX43" s="190"/>
      <c r="DY43" s="190"/>
      <c r="DZ43" s="190"/>
    </row>
    <row r="44" spans="1:130" s="194" customFormat="1" ht="16" customHeight="1" thickBot="1" x14ac:dyDescent="0.25">
      <c r="C44" s="218"/>
      <c r="D44" s="561" t="s">
        <v>27</v>
      </c>
      <c r="E44" s="561"/>
      <c r="F44" s="561"/>
      <c r="G44" s="198"/>
      <c r="H44" s="565" t="str">
        <f>IF(AH44="","",AH44)</f>
        <v/>
      </c>
      <c r="I44" s="566"/>
      <c r="J44" s="566"/>
      <c r="K44" s="566"/>
      <c r="L44" s="566"/>
      <c r="M44" s="566"/>
      <c r="N44" s="566"/>
      <c r="O44" s="566"/>
      <c r="P44" s="566"/>
      <c r="Q44" s="566"/>
      <c r="R44" s="566"/>
      <c r="S44" s="566"/>
      <c r="T44" s="566"/>
      <c r="U44" s="566"/>
      <c r="V44" s="566"/>
      <c r="W44" s="566"/>
      <c r="X44" s="566"/>
      <c r="Y44" s="566"/>
      <c r="Z44" s="566"/>
      <c r="AA44" s="567"/>
      <c r="AF44" s="164"/>
      <c r="AG44" s="169" t="s">
        <v>492</v>
      </c>
      <c r="AH44" s="553"/>
      <c r="AI44" s="554"/>
      <c r="AJ44" s="554"/>
      <c r="AK44" s="554"/>
      <c r="AL44" s="554"/>
      <c r="AM44" s="554"/>
      <c r="AN44" s="554"/>
      <c r="AO44" s="554"/>
      <c r="AP44" s="554"/>
      <c r="AQ44" s="554"/>
      <c r="AR44" s="554"/>
      <c r="AS44" s="554"/>
      <c r="AT44" s="554"/>
      <c r="AU44" s="554"/>
      <c r="AV44" s="554"/>
      <c r="AW44" s="554"/>
      <c r="AX44" s="555"/>
      <c r="AY44" s="186" t="s">
        <v>193</v>
      </c>
      <c r="AZ44" s="235" t="str">
        <f>ASC(AH44)</f>
        <v/>
      </c>
      <c r="BA44" s="235" t="str">
        <f>SUBSTITUTE(SUBSTITUTE(SUBSTITUTE(SUBSTITUTE(SUBSTITUTE(SUBSTITUTE(SUBSTITUTE(SUBSTITUTE(SUBSTITUTE(SUBSTITUTE(SUBSTITUTE(SUBSTITUTE(SUBSTITUTE(SUBSTITUTE(SUBSTITUTE(SUBSTITUTE(SUBSTITUTE(SUBSTITUTE(SUBSTITUTE(SUBSTITUTE(SUBSTITUTE(SUBSTITUTE(SUBSTITUTE(SUBSTITUTE(SUBSTITUTE(AZ44,"が","か゛"),"ぎ","き゛"),"ぐ","く゛"),"げ","け゛"),"ご","こ゛"),"ざ","さ゛"),"じ","し゛"),"ず","す゛"),"ぜ","せ゛"),"ぞ","そ゛"),"だ","た゛"),"ぢ","ち゛"),"づ","つ゛"),"で","て゛"),"ど","と゛"),"ば","は゛"),"び","ひ゛"),"ぶ","ふ゛"),"べ","へ゛"),"ぼ","ほ゛"),"ぱ","は゜"),"ぴ","ひ゜"),"ぷ","ふ゜"),"ぺ","へ゜"),"ぽ","ほ゜")</f>
        <v/>
      </c>
      <c r="BB44" s="235" t="str">
        <f>DBCS(MID($BA44,COLUMNS($BB44:BB44),1))</f>
        <v/>
      </c>
      <c r="BC44" s="235" t="str">
        <f>DBCS(MID($BA44,COLUMNS($BB44:BC44),1))</f>
        <v/>
      </c>
      <c r="BD44" s="235" t="str">
        <f>DBCS(MID($BA44,COLUMNS($BB44:BD44),1))</f>
        <v/>
      </c>
      <c r="BE44" s="235" t="str">
        <f>DBCS(MID($BA44,COLUMNS($BB44:BE44),1))</f>
        <v/>
      </c>
      <c r="BF44" s="235" t="str">
        <f>DBCS(MID($BA44,COLUMNS($BB44:BF44),1))</f>
        <v/>
      </c>
      <c r="BG44" s="235" t="str">
        <f>DBCS(MID($BA44,COLUMNS($BB44:BG44),1))</f>
        <v/>
      </c>
      <c r="BH44" s="235" t="str">
        <f>DBCS(MID($BA44,COLUMNS($BB44:BH44),1))</f>
        <v/>
      </c>
      <c r="BI44" s="235" t="str">
        <f>DBCS(MID($BA44,COLUMNS($BB44:BI44),1))</f>
        <v/>
      </c>
      <c r="BJ44" s="235" t="str">
        <f>DBCS(MID($BA44,COLUMNS($BB44:BJ44),1))</f>
        <v/>
      </c>
      <c r="BK44" s="235" t="str">
        <f>DBCS(MID($BA44,COLUMNS($BB44:BK44),1))</f>
        <v/>
      </c>
      <c r="BL44" s="235" t="str">
        <f>DBCS(MID($BA44,COLUMNS($BB44:BL44),1))</f>
        <v/>
      </c>
      <c r="BM44" s="235" t="str">
        <f>DBCS(MID($BA44,COLUMNS($BB44:BM44),1))</f>
        <v/>
      </c>
      <c r="BN44" s="235" t="str">
        <f>DBCS(MID($BA44,COLUMNS($BB44:BN44),1))</f>
        <v/>
      </c>
      <c r="BO44" s="235" t="str">
        <f>DBCS(MID($BA44,COLUMNS($BB44:BO44),1))</f>
        <v/>
      </c>
      <c r="BP44" s="235" t="str">
        <f>DBCS(MID($BA44,COLUMNS($BB44:BP44),1))</f>
        <v/>
      </c>
      <c r="BQ44" s="235" t="str">
        <f>DBCS(MID($BA44,COLUMNS($BB44:BQ44),1))</f>
        <v/>
      </c>
      <c r="BR44" s="235" t="str">
        <f>DBCS(MID($BA44,COLUMNS($BB44:BR44),1))</f>
        <v/>
      </c>
      <c r="BS44" s="235" t="str">
        <f>DBCS(MID($BA44,COLUMNS($BB44:BS44),1))</f>
        <v/>
      </c>
      <c r="BT44" s="235" t="str">
        <f>DBCS(MID($BA44,COLUMNS($BB44:BT44),1))</f>
        <v/>
      </c>
      <c r="BU44" s="235" t="str">
        <f>DBCS(MID($BA44,COLUMNS($BB44:BU44),1))</f>
        <v/>
      </c>
      <c r="BV44" s="235" t="str">
        <f>DBCS(MID($BA44,COLUMNS($BB44:BV44),1))</f>
        <v/>
      </c>
      <c r="BW44" s="235" t="str">
        <f>DBCS(MID($BA44,COLUMNS($BB44:BW44),1))</f>
        <v/>
      </c>
      <c r="BX44" s="235" t="str">
        <f>DBCS(MID($BA44,COLUMNS($BB44:BX44),1))</f>
        <v/>
      </c>
      <c r="BY44" s="235" t="str">
        <f>DBCS(MID($BA44,COLUMNS($BB44:BY44),1))</f>
        <v/>
      </c>
      <c r="BZ44" s="235" t="str">
        <f>DBCS(MID($BA44,COLUMNS($BB44:BZ44),1))</f>
        <v/>
      </c>
      <c r="CA44" s="235" t="str">
        <f>DBCS(MID($BA44,COLUMNS($BB44:CA44),1))</f>
        <v/>
      </c>
      <c r="CB44" s="235" t="str">
        <f>DBCS(MID($BA44,COLUMNS($BB44:CB44),1))</f>
        <v/>
      </c>
      <c r="CC44" s="235" t="str">
        <f>DBCS(MID($BA44,COLUMNS($BB44:CC44),1))</f>
        <v/>
      </c>
      <c r="CD44" s="235" t="str">
        <f>DBCS(MID($BA44,COLUMNS($BB44:CD44),1))</f>
        <v/>
      </c>
      <c r="CE44" s="235" t="str">
        <f>DBCS(MID($BA44,COLUMNS($BB44:CE44),1))</f>
        <v/>
      </c>
      <c r="CF44" s="235" t="str">
        <f>DBCS(MID($BA44,COLUMNS($BB44:CF44),1))</f>
        <v/>
      </c>
      <c r="CG44" s="235" t="str">
        <f>DBCS(MID($BA44,COLUMNS($BB44:CG44),1))</f>
        <v/>
      </c>
      <c r="CH44" s="235" t="str">
        <f>DBCS(MID($BA44,COLUMNS($BB44:CH44),1))</f>
        <v/>
      </c>
      <c r="CI44" s="235" t="str">
        <f>DBCS(MID($BA44,COLUMNS($BB44:CI44),1))</f>
        <v/>
      </c>
      <c r="CJ44" s="235" t="str">
        <f>DBCS(MID($BA44,COLUMNS($BB44:CJ44),1))</f>
        <v/>
      </c>
      <c r="CK44" s="235" t="str">
        <f>DBCS(MID($BA44,COLUMNS($BB44:CK44),1))</f>
        <v/>
      </c>
      <c r="CL44" s="235" t="str">
        <f>DBCS(MID($BA44,COLUMNS($BB44:CL44),1))</f>
        <v/>
      </c>
      <c r="CM44" s="235" t="str">
        <f>DBCS(MID($BA44,COLUMNS($BB44:CM44),1))</f>
        <v/>
      </c>
      <c r="CN44" s="235" t="str">
        <f>DBCS(MID($BA44,COLUMNS($BB44:CN44),1))</f>
        <v/>
      </c>
      <c r="CO44" s="235" t="str">
        <f>DBCS(MID($BA44,COLUMNS($BB44:CO44),1))</f>
        <v/>
      </c>
      <c r="CP44" s="190"/>
      <c r="CQ44" s="190"/>
      <c r="CR44" s="190"/>
      <c r="CS44" s="190"/>
      <c r="CT44" s="190"/>
      <c r="CU44" s="190"/>
      <c r="CV44" s="190"/>
      <c r="CW44" s="190"/>
      <c r="CX44" s="190"/>
      <c r="CY44" s="190"/>
      <c r="CZ44" s="190"/>
      <c r="DA44" s="190"/>
      <c r="DB44" s="190"/>
      <c r="DC44" s="190"/>
      <c r="DD44" s="190"/>
      <c r="DE44" s="190"/>
      <c r="DF44" s="190"/>
      <c r="DG44" s="190"/>
      <c r="DH44" s="190"/>
      <c r="DI44" s="190"/>
      <c r="DJ44" s="190"/>
      <c r="DK44" s="190"/>
      <c r="DL44" s="190"/>
      <c r="DM44" s="190"/>
      <c r="DN44" s="190"/>
      <c r="DO44" s="190"/>
      <c r="DP44" s="190"/>
      <c r="DQ44" s="190"/>
      <c r="DR44" s="190"/>
      <c r="DS44" s="190"/>
      <c r="DT44" s="190"/>
      <c r="DU44" s="190"/>
      <c r="DV44" s="190"/>
      <c r="DW44" s="190"/>
      <c r="DX44" s="190"/>
      <c r="DY44" s="190"/>
      <c r="DZ44" s="190"/>
    </row>
    <row r="45" spans="1:130" s="194" customFormat="1" ht="16" customHeight="1" thickBot="1" x14ac:dyDescent="0.25">
      <c r="C45" s="218"/>
      <c r="D45" s="561" t="s">
        <v>3</v>
      </c>
      <c r="E45" s="561"/>
      <c r="F45" s="561"/>
      <c r="G45" s="198"/>
      <c r="H45" s="565" t="str">
        <f>IF(AH45="","",AH45)</f>
        <v/>
      </c>
      <c r="I45" s="566"/>
      <c r="J45" s="566"/>
      <c r="K45" s="566"/>
      <c r="L45" s="566"/>
      <c r="M45" s="566"/>
      <c r="N45" s="566"/>
      <c r="O45" s="566"/>
      <c r="P45" s="566"/>
      <c r="Q45" s="566"/>
      <c r="R45" s="566"/>
      <c r="S45" s="566"/>
      <c r="T45" s="566"/>
      <c r="U45" s="566"/>
      <c r="V45" s="566"/>
      <c r="W45" s="566"/>
      <c r="X45" s="566"/>
      <c r="Y45" s="566"/>
      <c r="Z45" s="566"/>
      <c r="AA45" s="567"/>
      <c r="AC45" s="562" t="s">
        <v>9</v>
      </c>
      <c r="AD45" s="562"/>
      <c r="AE45" s="562"/>
      <c r="AF45" s="164"/>
      <c r="AG45" s="169" t="s">
        <v>3</v>
      </c>
      <c r="AH45" s="553"/>
      <c r="AI45" s="554"/>
      <c r="AJ45" s="554"/>
      <c r="AK45" s="554"/>
      <c r="AL45" s="554"/>
      <c r="AM45" s="554"/>
      <c r="AN45" s="554"/>
      <c r="AO45" s="554"/>
      <c r="AP45" s="554"/>
      <c r="AQ45" s="554"/>
      <c r="AR45" s="554"/>
      <c r="AS45" s="554"/>
      <c r="AT45" s="554"/>
      <c r="AU45" s="554"/>
      <c r="AV45" s="554"/>
      <c r="AW45" s="554"/>
      <c r="AX45" s="555"/>
      <c r="AY45" s="186" t="s">
        <v>193</v>
      </c>
      <c r="AZ45" s="190"/>
      <c r="BA45" s="190"/>
      <c r="BB45" s="190"/>
      <c r="BC45" s="190"/>
      <c r="BD45" s="190"/>
      <c r="BE45" s="190"/>
      <c r="BF45" s="190"/>
      <c r="BG45" s="190"/>
      <c r="BH45" s="190"/>
      <c r="BI45" s="190"/>
      <c r="BJ45" s="190"/>
      <c r="BK45" s="190"/>
      <c r="BL45" s="190"/>
      <c r="BM45" s="190"/>
      <c r="BN45" s="190"/>
      <c r="BO45" s="190"/>
      <c r="BP45" s="190"/>
      <c r="BQ45" s="190"/>
      <c r="BR45" s="190"/>
      <c r="BS45" s="190"/>
      <c r="BT45" s="190"/>
      <c r="BU45" s="190"/>
      <c r="BV45" s="190"/>
      <c r="BW45" s="190"/>
      <c r="BX45" s="190"/>
      <c r="BY45" s="190"/>
      <c r="BZ45" s="190"/>
      <c r="CA45" s="190"/>
      <c r="CB45" s="190"/>
      <c r="CC45" s="190"/>
      <c r="CD45" s="190"/>
      <c r="CE45" s="190"/>
      <c r="CF45" s="190"/>
      <c r="CG45" s="190"/>
      <c r="CH45" s="190"/>
      <c r="CI45" s="190"/>
      <c r="CJ45" s="190"/>
      <c r="CK45" s="190"/>
      <c r="CL45" s="190"/>
      <c r="CM45" s="190"/>
      <c r="CN45" s="190"/>
      <c r="CO45" s="190"/>
      <c r="CP45" s="190"/>
      <c r="CQ45" s="190"/>
      <c r="CR45" s="190"/>
      <c r="CS45" s="190"/>
      <c r="CT45" s="190"/>
      <c r="CU45" s="190"/>
      <c r="CV45" s="190"/>
      <c r="CW45" s="190"/>
      <c r="CX45" s="190"/>
      <c r="CY45" s="190"/>
      <c r="CZ45" s="190"/>
      <c r="DA45" s="190"/>
      <c r="DB45" s="190"/>
      <c r="DC45" s="190"/>
      <c r="DD45" s="190"/>
      <c r="DE45" s="190"/>
      <c r="DF45" s="190"/>
      <c r="DG45" s="190"/>
      <c r="DH45" s="190"/>
      <c r="DI45" s="190"/>
      <c r="DJ45" s="190"/>
      <c r="DK45" s="190"/>
      <c r="DL45" s="190"/>
      <c r="DM45" s="190"/>
      <c r="DN45" s="190"/>
      <c r="DO45" s="190"/>
      <c r="DP45" s="190"/>
      <c r="DQ45" s="190"/>
      <c r="DR45" s="190"/>
      <c r="DS45" s="190"/>
      <c r="DT45" s="190"/>
      <c r="DU45" s="190"/>
      <c r="DV45" s="190"/>
      <c r="DW45" s="190"/>
      <c r="DX45" s="190"/>
      <c r="DY45" s="190"/>
      <c r="DZ45" s="190"/>
    </row>
    <row r="46" spans="1:130" s="194" customFormat="1" ht="16" customHeight="1" thickBot="1" x14ac:dyDescent="0.25">
      <c r="C46" s="218"/>
      <c r="D46" s="561" t="s">
        <v>8</v>
      </c>
      <c r="E46" s="561"/>
      <c r="F46" s="561"/>
      <c r="G46" s="198"/>
      <c r="H46" s="67" t="str">
        <f>AG47</f>
        <v/>
      </c>
      <c r="I46" s="78" t="s">
        <v>447</v>
      </c>
      <c r="J46" s="563" t="str">
        <f>IF(AK46="","",AK46)</f>
        <v/>
      </c>
      <c r="K46" s="564"/>
      <c r="L46" s="78" t="s">
        <v>445</v>
      </c>
      <c r="M46" s="563" t="str">
        <f>IF(AM46="","",AM46)</f>
        <v/>
      </c>
      <c r="N46" s="564"/>
      <c r="O46" s="78" t="s">
        <v>11</v>
      </c>
      <c r="P46" s="563" t="str">
        <f>IF(AO46="","",AO46)</f>
        <v/>
      </c>
      <c r="Q46" s="564"/>
      <c r="R46" s="77" t="s">
        <v>12</v>
      </c>
      <c r="S46" s="77"/>
      <c r="T46" s="77"/>
      <c r="U46" s="77"/>
      <c r="V46" s="77"/>
      <c r="W46" s="77"/>
      <c r="X46" s="77"/>
      <c r="Y46" s="77"/>
      <c r="Z46" s="77"/>
      <c r="AA46" s="77"/>
      <c r="AD46" s="225" t="s">
        <v>446</v>
      </c>
      <c r="AF46" s="164"/>
      <c r="AG46" s="169" t="s">
        <v>8</v>
      </c>
      <c r="AH46" s="551"/>
      <c r="AI46" s="552"/>
      <c r="AJ46" s="180" t="s">
        <v>494</v>
      </c>
      <c r="AK46" s="177"/>
      <c r="AL46" s="174" t="s">
        <v>33</v>
      </c>
      <c r="AM46" s="177"/>
      <c r="AN46" s="174" t="s">
        <v>11</v>
      </c>
      <c r="AO46" s="177"/>
      <c r="AP46" s="164" t="s">
        <v>12</v>
      </c>
      <c r="AQ46" s="164"/>
      <c r="AR46" s="164"/>
      <c r="AS46" s="164"/>
      <c r="AT46" s="164"/>
      <c r="AU46" s="164"/>
      <c r="AV46" s="164"/>
      <c r="AW46" s="164"/>
      <c r="AX46" s="164"/>
      <c r="AY46" s="46"/>
      <c r="AZ46" s="190"/>
      <c r="BA46" s="190"/>
      <c r="BB46" s="190"/>
      <c r="BC46" s="190"/>
      <c r="BD46" s="190"/>
      <c r="BE46" s="190"/>
      <c r="BF46" s="190"/>
      <c r="BG46" s="190"/>
      <c r="BH46" s="190"/>
      <c r="BI46" s="190"/>
      <c r="BJ46" s="190"/>
      <c r="BK46" s="190"/>
      <c r="BL46" s="190"/>
      <c r="BM46" s="190"/>
      <c r="BN46" s="190"/>
      <c r="BO46" s="190"/>
      <c r="BP46" s="190"/>
      <c r="BQ46" s="190"/>
      <c r="BR46" s="190"/>
      <c r="BS46" s="190"/>
      <c r="BT46" s="190"/>
      <c r="BU46" s="190"/>
      <c r="BV46" s="190"/>
      <c r="BW46" s="190"/>
      <c r="BX46" s="190"/>
      <c r="BY46" s="190"/>
      <c r="BZ46" s="190"/>
      <c r="CA46" s="190"/>
      <c r="CB46" s="190"/>
      <c r="CC46" s="190"/>
      <c r="CD46" s="190"/>
      <c r="CE46" s="190"/>
      <c r="CF46" s="190"/>
      <c r="CG46" s="190"/>
      <c r="CH46" s="190"/>
      <c r="CI46" s="190"/>
      <c r="CJ46" s="190"/>
      <c r="CK46" s="190"/>
      <c r="CL46" s="190"/>
      <c r="CM46" s="190"/>
      <c r="CN46" s="190"/>
      <c r="CO46" s="190"/>
      <c r="CP46" s="190"/>
      <c r="CQ46" s="190"/>
      <c r="CR46" s="190"/>
      <c r="CS46" s="190"/>
      <c r="CT46" s="190"/>
      <c r="CU46" s="190"/>
      <c r="CV46" s="190"/>
      <c r="CW46" s="190"/>
      <c r="CX46" s="190"/>
      <c r="CY46" s="190"/>
      <c r="CZ46" s="190"/>
      <c r="DA46" s="190"/>
      <c r="DB46" s="190"/>
      <c r="DC46" s="190"/>
      <c r="DD46" s="190"/>
      <c r="DE46" s="190"/>
      <c r="DF46" s="190"/>
      <c r="DG46" s="190"/>
      <c r="DH46" s="190"/>
      <c r="DI46" s="190"/>
      <c r="DJ46" s="190"/>
      <c r="DK46" s="190"/>
      <c r="DL46" s="190"/>
      <c r="DM46" s="190"/>
      <c r="DN46" s="190"/>
      <c r="DO46" s="190"/>
      <c r="DP46" s="190"/>
      <c r="DQ46" s="190"/>
      <c r="DR46" s="190"/>
      <c r="DS46" s="190"/>
      <c r="DT46" s="190"/>
      <c r="DU46" s="190"/>
      <c r="DV46" s="190"/>
      <c r="DW46" s="190"/>
      <c r="DX46" s="190"/>
      <c r="DY46" s="190"/>
      <c r="DZ46" s="190"/>
    </row>
    <row r="47" spans="1:130" s="194" customFormat="1" ht="16" customHeight="1" x14ac:dyDescent="0.2">
      <c r="AF47" s="164"/>
      <c r="AG47" s="187" t="str">
        <f>LEFT(AH46)</f>
        <v/>
      </c>
      <c r="AH47" s="208" t="s">
        <v>190</v>
      </c>
      <c r="AI47" s="46"/>
      <c r="AJ47" s="46"/>
      <c r="AK47" s="46"/>
      <c r="AL47" s="188" t="s">
        <v>295</v>
      </c>
      <c r="AM47" s="46"/>
      <c r="AN47" s="46"/>
      <c r="AO47" s="46"/>
      <c r="AP47" s="46"/>
      <c r="AQ47" s="46"/>
      <c r="AR47" s="46"/>
      <c r="AS47" s="46"/>
      <c r="AT47" s="46"/>
      <c r="AU47" s="46"/>
      <c r="AV47" s="46"/>
      <c r="AW47" s="46"/>
      <c r="AX47" s="46"/>
      <c r="AY47" s="46"/>
      <c r="AZ47" s="190"/>
      <c r="BA47" s="190"/>
      <c r="BB47" s="190"/>
      <c r="BC47" s="190"/>
      <c r="BD47" s="190"/>
      <c r="BE47" s="190"/>
      <c r="BF47" s="190"/>
      <c r="BG47" s="190"/>
      <c r="BH47" s="190"/>
      <c r="BI47" s="190"/>
      <c r="BJ47" s="190"/>
      <c r="BK47" s="190"/>
      <c r="BL47" s="190"/>
      <c r="BM47" s="190"/>
      <c r="BN47" s="190"/>
      <c r="BO47" s="190"/>
      <c r="BP47" s="190"/>
      <c r="BQ47" s="190"/>
      <c r="BR47" s="190"/>
      <c r="BS47" s="190"/>
      <c r="BT47" s="190"/>
      <c r="BU47" s="190"/>
      <c r="BV47" s="190"/>
      <c r="BW47" s="190"/>
      <c r="BX47" s="190"/>
      <c r="BY47" s="190"/>
      <c r="BZ47" s="190"/>
      <c r="CA47" s="190"/>
      <c r="CB47" s="190"/>
      <c r="CC47" s="190"/>
      <c r="CD47" s="190"/>
      <c r="CE47" s="190"/>
      <c r="CF47" s="190"/>
      <c r="CG47" s="190"/>
      <c r="CH47" s="190"/>
      <c r="CI47" s="190"/>
      <c r="CJ47" s="190"/>
      <c r="CK47" s="190"/>
      <c r="CL47" s="190"/>
      <c r="CM47" s="190"/>
      <c r="CN47" s="190"/>
      <c r="CO47" s="190"/>
      <c r="CP47" s="190"/>
      <c r="CQ47" s="190"/>
      <c r="CR47" s="190"/>
      <c r="CS47" s="190"/>
      <c r="CT47" s="190"/>
      <c r="CU47" s="190"/>
      <c r="CV47" s="190"/>
      <c r="CW47" s="190"/>
      <c r="CX47" s="190"/>
      <c r="CY47" s="190"/>
      <c r="CZ47" s="190"/>
      <c r="DA47" s="190"/>
      <c r="DB47" s="190"/>
      <c r="DC47" s="190"/>
      <c r="DD47" s="190"/>
      <c r="DE47" s="190"/>
      <c r="DF47" s="190"/>
      <c r="DG47" s="190"/>
      <c r="DH47" s="190"/>
      <c r="DI47" s="190"/>
      <c r="DJ47" s="190"/>
      <c r="DK47" s="190"/>
      <c r="DL47" s="190"/>
      <c r="DM47" s="190"/>
      <c r="DN47" s="190"/>
      <c r="DO47" s="190"/>
      <c r="DP47" s="190"/>
      <c r="DQ47" s="190"/>
      <c r="DR47" s="190"/>
      <c r="DS47" s="190"/>
      <c r="DT47" s="190"/>
      <c r="DU47" s="190"/>
      <c r="DV47" s="190"/>
      <c r="DW47" s="190"/>
      <c r="DX47" s="190"/>
      <c r="DY47" s="190"/>
      <c r="DZ47" s="190"/>
    </row>
    <row r="48" spans="1:130" s="194" customFormat="1" ht="16" customHeight="1" x14ac:dyDescent="0.2">
      <c r="AF48" s="197"/>
      <c r="AG48" s="197"/>
      <c r="AZ48" s="190"/>
      <c r="BA48" s="190"/>
      <c r="BB48" s="190"/>
      <c r="BC48" s="190"/>
      <c r="BD48" s="190"/>
      <c r="BE48" s="190"/>
      <c r="BF48" s="190"/>
      <c r="BG48" s="190"/>
      <c r="BH48" s="190"/>
      <c r="BI48" s="190"/>
      <c r="BJ48" s="190"/>
      <c r="BK48" s="190"/>
      <c r="BL48" s="190"/>
      <c r="BM48" s="190"/>
      <c r="BN48" s="190"/>
      <c r="BO48" s="190"/>
      <c r="BP48" s="190"/>
      <c r="BQ48" s="190"/>
      <c r="BR48" s="190"/>
      <c r="BS48" s="190"/>
      <c r="BT48" s="190"/>
      <c r="BU48" s="190"/>
      <c r="BV48" s="190"/>
      <c r="BW48" s="190"/>
      <c r="BX48" s="190"/>
      <c r="BY48" s="190"/>
      <c r="BZ48" s="190"/>
      <c r="CA48" s="190"/>
      <c r="CB48" s="190"/>
      <c r="CC48" s="190"/>
      <c r="CD48" s="190"/>
      <c r="CE48" s="190"/>
      <c r="CF48" s="190"/>
      <c r="CG48" s="190"/>
      <c r="CH48" s="190"/>
      <c r="CI48" s="190"/>
      <c r="CJ48" s="190"/>
      <c r="CK48" s="190"/>
      <c r="CL48" s="190"/>
      <c r="CM48" s="190"/>
      <c r="CN48" s="190"/>
      <c r="CO48" s="190"/>
      <c r="CP48" s="190"/>
      <c r="CQ48" s="190"/>
      <c r="CR48" s="190"/>
      <c r="CS48" s="190"/>
      <c r="CT48" s="190"/>
      <c r="CU48" s="190"/>
      <c r="CV48" s="190"/>
      <c r="CW48" s="190"/>
      <c r="CX48" s="190"/>
      <c r="CY48" s="190"/>
      <c r="CZ48" s="190"/>
      <c r="DA48" s="190"/>
      <c r="DB48" s="190"/>
      <c r="DC48" s="190"/>
      <c r="DD48" s="190"/>
      <c r="DE48" s="190"/>
      <c r="DF48" s="190"/>
      <c r="DG48" s="190"/>
      <c r="DH48" s="190"/>
      <c r="DI48" s="190"/>
      <c r="DJ48" s="190"/>
      <c r="DK48" s="190"/>
      <c r="DL48" s="190"/>
      <c r="DM48" s="190"/>
      <c r="DN48" s="190"/>
      <c r="DO48" s="190"/>
      <c r="DP48" s="190"/>
      <c r="DQ48" s="190"/>
      <c r="DR48" s="190"/>
      <c r="DS48" s="190"/>
      <c r="DT48" s="190"/>
      <c r="DU48" s="190"/>
      <c r="DV48" s="190"/>
      <c r="DW48" s="190"/>
      <c r="DX48" s="190"/>
      <c r="DY48" s="190"/>
      <c r="DZ48" s="190"/>
    </row>
    <row r="49" spans="32:130" s="194" customFormat="1" ht="16" customHeight="1" x14ac:dyDescent="0.2">
      <c r="AF49" s="197"/>
      <c r="AG49" s="197"/>
      <c r="AZ49" s="190"/>
      <c r="BA49" s="190"/>
      <c r="BB49" s="190"/>
      <c r="BC49" s="190"/>
      <c r="BD49" s="190"/>
      <c r="BE49" s="190"/>
      <c r="BF49" s="190"/>
      <c r="BG49" s="190"/>
      <c r="BH49" s="190"/>
      <c r="BI49" s="190"/>
      <c r="BJ49" s="190"/>
      <c r="BK49" s="190"/>
      <c r="BL49" s="190"/>
      <c r="BM49" s="190"/>
      <c r="BN49" s="190"/>
      <c r="BO49" s="190"/>
      <c r="BP49" s="190"/>
      <c r="BQ49" s="190"/>
      <c r="BR49" s="190"/>
      <c r="BS49" s="190"/>
      <c r="BT49" s="190"/>
      <c r="BU49" s="190"/>
      <c r="BV49" s="190"/>
      <c r="BW49" s="190"/>
      <c r="BX49" s="190"/>
      <c r="BY49" s="190"/>
      <c r="BZ49" s="190"/>
      <c r="CA49" s="190"/>
      <c r="CB49" s="190"/>
      <c r="CC49" s="190"/>
      <c r="CD49" s="190"/>
      <c r="CE49" s="190"/>
      <c r="CF49" s="190"/>
      <c r="CG49" s="190"/>
      <c r="CH49" s="190"/>
      <c r="CI49" s="190"/>
      <c r="CJ49" s="190"/>
      <c r="CK49" s="190"/>
      <c r="CL49" s="190"/>
      <c r="CM49" s="190"/>
      <c r="CN49" s="190"/>
      <c r="CO49" s="190"/>
      <c r="CP49" s="190"/>
      <c r="CQ49" s="190"/>
      <c r="CR49" s="190"/>
      <c r="CS49" s="190"/>
      <c r="CT49" s="190"/>
      <c r="CU49" s="190"/>
      <c r="CV49" s="190"/>
      <c r="CW49" s="190"/>
      <c r="CX49" s="190"/>
      <c r="CY49" s="190"/>
      <c r="CZ49" s="190"/>
      <c r="DA49" s="190"/>
      <c r="DB49" s="190"/>
      <c r="DC49" s="190"/>
      <c r="DD49" s="190"/>
      <c r="DE49" s="190"/>
      <c r="DF49" s="190"/>
      <c r="DG49" s="190"/>
      <c r="DH49" s="190"/>
      <c r="DI49" s="190"/>
      <c r="DJ49" s="190"/>
      <c r="DK49" s="190"/>
      <c r="DL49" s="190"/>
      <c r="DM49" s="190"/>
      <c r="DN49" s="190"/>
      <c r="DO49" s="190"/>
      <c r="DP49" s="190"/>
      <c r="DQ49" s="190"/>
      <c r="DR49" s="190"/>
      <c r="DS49" s="190"/>
      <c r="DT49" s="190"/>
      <c r="DU49" s="190"/>
      <c r="DV49" s="190"/>
      <c r="DW49" s="190"/>
      <c r="DX49" s="190"/>
      <c r="DY49" s="190"/>
      <c r="DZ49" s="190"/>
    </row>
    <row r="50" spans="32:130" s="194" customFormat="1" ht="16" customHeight="1" x14ac:dyDescent="0.2">
      <c r="AF50" s="197"/>
      <c r="AG50" s="197"/>
      <c r="AZ50" s="190"/>
      <c r="BA50" s="190"/>
      <c r="BB50" s="190"/>
      <c r="BC50" s="190"/>
      <c r="BD50" s="190"/>
      <c r="BE50" s="190"/>
      <c r="BF50" s="190"/>
      <c r="BG50" s="190"/>
      <c r="BH50" s="190"/>
      <c r="BI50" s="190"/>
      <c r="BJ50" s="190"/>
      <c r="BK50" s="190"/>
      <c r="BL50" s="190"/>
      <c r="BM50" s="190"/>
      <c r="BN50" s="190"/>
      <c r="BO50" s="190"/>
      <c r="BP50" s="190"/>
      <c r="BQ50" s="190"/>
      <c r="BR50" s="190"/>
      <c r="BS50" s="190"/>
      <c r="BT50" s="190"/>
      <c r="BU50" s="190"/>
      <c r="BV50" s="190"/>
      <c r="BW50" s="190"/>
      <c r="BX50" s="190"/>
      <c r="BY50" s="190"/>
      <c r="BZ50" s="190"/>
      <c r="CA50" s="190"/>
      <c r="CB50" s="190"/>
      <c r="CC50" s="190"/>
      <c r="CD50" s="190"/>
      <c r="CE50" s="190"/>
      <c r="CF50" s="190"/>
      <c r="CG50" s="190"/>
      <c r="CH50" s="190"/>
      <c r="CI50" s="190"/>
      <c r="CJ50" s="190"/>
      <c r="CK50" s="190"/>
      <c r="CL50" s="190"/>
      <c r="CM50" s="190"/>
      <c r="CN50" s="190"/>
      <c r="CO50" s="190"/>
      <c r="CP50" s="190"/>
      <c r="CQ50" s="190"/>
      <c r="CR50" s="190"/>
      <c r="CS50" s="190"/>
      <c r="CT50" s="190"/>
      <c r="CU50" s="190"/>
      <c r="CV50" s="190"/>
      <c r="CW50" s="190"/>
      <c r="CX50" s="190"/>
      <c r="CY50" s="190"/>
      <c r="CZ50" s="190"/>
      <c r="DA50" s="190"/>
      <c r="DB50" s="190"/>
      <c r="DC50" s="190"/>
      <c r="DD50" s="190"/>
      <c r="DE50" s="190"/>
      <c r="DF50" s="190"/>
      <c r="DG50" s="190"/>
      <c r="DH50" s="190"/>
      <c r="DI50" s="190"/>
      <c r="DJ50" s="190"/>
      <c r="DK50" s="190"/>
      <c r="DL50" s="190"/>
      <c r="DM50" s="190"/>
      <c r="DN50" s="190"/>
      <c r="DO50" s="190"/>
      <c r="DP50" s="190"/>
      <c r="DQ50" s="190"/>
      <c r="DR50" s="190"/>
      <c r="DS50" s="190"/>
      <c r="DT50" s="190"/>
      <c r="DU50" s="190"/>
      <c r="DV50" s="190"/>
      <c r="DW50" s="190"/>
      <c r="DX50" s="190"/>
      <c r="DY50" s="190"/>
      <c r="DZ50" s="190"/>
    </row>
    <row r="51" spans="32:130" s="194" customFormat="1" ht="16" customHeight="1" x14ac:dyDescent="0.2">
      <c r="AF51" s="197"/>
      <c r="AG51" s="197"/>
      <c r="AZ51" s="190"/>
      <c r="BA51" s="190"/>
      <c r="BB51" s="190"/>
      <c r="BC51" s="190"/>
      <c r="BD51" s="190"/>
      <c r="BE51" s="190"/>
      <c r="BF51" s="190"/>
      <c r="BG51" s="190"/>
      <c r="BH51" s="190"/>
      <c r="BI51" s="190"/>
      <c r="BJ51" s="190"/>
      <c r="BK51" s="190"/>
      <c r="BL51" s="190"/>
      <c r="BM51" s="190"/>
      <c r="BN51" s="190"/>
      <c r="BO51" s="190"/>
      <c r="BP51" s="190"/>
      <c r="BQ51" s="190"/>
      <c r="BR51" s="190"/>
      <c r="BS51" s="190"/>
      <c r="BT51" s="190"/>
      <c r="BU51" s="190"/>
      <c r="BV51" s="190"/>
      <c r="BW51" s="190"/>
      <c r="BX51" s="190"/>
      <c r="BY51" s="190"/>
      <c r="BZ51" s="190"/>
      <c r="CA51" s="190"/>
      <c r="CB51" s="190"/>
      <c r="CC51" s="190"/>
      <c r="CD51" s="190"/>
      <c r="CE51" s="190"/>
      <c r="CF51" s="190"/>
      <c r="CG51" s="190"/>
      <c r="CH51" s="190"/>
      <c r="CI51" s="190"/>
      <c r="CJ51" s="190"/>
      <c r="CK51" s="190"/>
      <c r="CL51" s="190"/>
      <c r="CM51" s="190"/>
      <c r="CN51" s="190"/>
      <c r="CO51" s="190"/>
      <c r="CP51" s="190"/>
      <c r="CQ51" s="190"/>
      <c r="CR51" s="190"/>
      <c r="CS51" s="190"/>
      <c r="CT51" s="190"/>
      <c r="CU51" s="190"/>
      <c r="CV51" s="190"/>
      <c r="CW51" s="190"/>
      <c r="CX51" s="190"/>
      <c r="CY51" s="190"/>
      <c r="CZ51" s="190"/>
      <c r="DA51" s="190"/>
      <c r="DB51" s="190"/>
      <c r="DC51" s="190"/>
      <c r="DD51" s="190"/>
      <c r="DE51" s="190"/>
      <c r="DF51" s="190"/>
      <c r="DG51" s="190"/>
      <c r="DH51" s="190"/>
      <c r="DI51" s="190"/>
      <c r="DJ51" s="190"/>
      <c r="DK51" s="190"/>
      <c r="DL51" s="190"/>
      <c r="DM51" s="190"/>
      <c r="DN51" s="190"/>
      <c r="DO51" s="190"/>
      <c r="DP51" s="190"/>
      <c r="DQ51" s="190"/>
      <c r="DR51" s="190"/>
      <c r="DS51" s="190"/>
      <c r="DT51" s="190"/>
      <c r="DU51" s="190"/>
      <c r="DV51" s="190"/>
      <c r="DW51" s="190"/>
      <c r="DX51" s="190"/>
      <c r="DY51" s="190"/>
      <c r="DZ51" s="190"/>
    </row>
  </sheetData>
  <sheetProtection sheet="1" objects="1" scenarios="1"/>
  <mergeCells count="86">
    <mergeCell ref="M39:N39"/>
    <mergeCell ref="P39:Q39"/>
    <mergeCell ref="J46:K46"/>
    <mergeCell ref="M46:N46"/>
    <mergeCell ref="P46:Q46"/>
    <mergeCell ref="J18:K18"/>
    <mergeCell ref="M18:N18"/>
    <mergeCell ref="P18:Q18"/>
    <mergeCell ref="J25:K25"/>
    <mergeCell ref="M25:N25"/>
    <mergeCell ref="P25:Q25"/>
    <mergeCell ref="H24:AA24"/>
    <mergeCell ref="H30:AA30"/>
    <mergeCell ref="H31:AA31"/>
    <mergeCell ref="H37:AA37"/>
    <mergeCell ref="H38:AA38"/>
    <mergeCell ref="J32:K32"/>
    <mergeCell ref="M32:N32"/>
    <mergeCell ref="P32:Q32"/>
    <mergeCell ref="A1:AE1"/>
    <mergeCell ref="D4:G4"/>
    <mergeCell ref="K4:R4"/>
    <mergeCell ref="L5:M5"/>
    <mergeCell ref="C8:G8"/>
    <mergeCell ref="I8:S8"/>
    <mergeCell ref="U8:X8"/>
    <mergeCell ref="D18:F18"/>
    <mergeCell ref="AH18:AI18"/>
    <mergeCell ref="AH8:AJ8"/>
    <mergeCell ref="C9:G10"/>
    <mergeCell ref="H9:AA10"/>
    <mergeCell ref="AH9:AX10"/>
    <mergeCell ref="D15:F15"/>
    <mergeCell ref="AH15:AJ15"/>
    <mergeCell ref="AL15:AP15"/>
    <mergeCell ref="D16:F16"/>
    <mergeCell ref="AH16:AX16"/>
    <mergeCell ref="D17:F17"/>
    <mergeCell ref="AC17:AE17"/>
    <mergeCell ref="AH17:AX17"/>
    <mergeCell ref="H16:AA16"/>
    <mergeCell ref="H17:AA17"/>
    <mergeCell ref="D30:F30"/>
    <mergeCell ref="AH30:AX30"/>
    <mergeCell ref="D22:F22"/>
    <mergeCell ref="AH22:AJ22"/>
    <mergeCell ref="AL22:AP22"/>
    <mergeCell ref="D23:F23"/>
    <mergeCell ref="AH23:AX23"/>
    <mergeCell ref="D24:F24"/>
    <mergeCell ref="AC24:AE24"/>
    <mergeCell ref="AH24:AX24"/>
    <mergeCell ref="D25:F25"/>
    <mergeCell ref="AH25:AI25"/>
    <mergeCell ref="D29:F29"/>
    <mergeCell ref="AH29:AJ29"/>
    <mergeCell ref="AL29:AP29"/>
    <mergeCell ref="H23:AA23"/>
    <mergeCell ref="D39:F39"/>
    <mergeCell ref="AH39:AI39"/>
    <mergeCell ref="D31:F31"/>
    <mergeCell ref="AC31:AE31"/>
    <mergeCell ref="AH31:AX31"/>
    <mergeCell ref="D32:F32"/>
    <mergeCell ref="AH32:AI32"/>
    <mergeCell ref="D36:F36"/>
    <mergeCell ref="AH36:AJ36"/>
    <mergeCell ref="AL36:AP36"/>
    <mergeCell ref="D37:F37"/>
    <mergeCell ref="AH37:AX37"/>
    <mergeCell ref="D38:F38"/>
    <mergeCell ref="AC38:AE38"/>
    <mergeCell ref="AH38:AX38"/>
    <mergeCell ref="J39:K39"/>
    <mergeCell ref="D46:F46"/>
    <mergeCell ref="AH46:AI46"/>
    <mergeCell ref="D43:F43"/>
    <mergeCell ref="AH43:AJ43"/>
    <mergeCell ref="AL43:AP43"/>
    <mergeCell ref="D44:F44"/>
    <mergeCell ref="AH44:AX44"/>
    <mergeCell ref="D45:F45"/>
    <mergeCell ref="AC45:AE45"/>
    <mergeCell ref="AH45:AX45"/>
    <mergeCell ref="H44:AA44"/>
    <mergeCell ref="H45:AA45"/>
  </mergeCells>
  <phoneticPr fontId="2"/>
  <dataValidations count="4">
    <dataValidation type="textLength" imeMode="disabled" operator="equal" allowBlank="1" showInputMessage="1" showErrorMessage="1" error="2桁の数字を入力ください。" prompt="2桁の数字を入力ください。" sqref="AK18 AM18 AO18 AK25 AM25 AO25 AK32 AM32 AO32 AK39 AM39 AO39 AK46 AM46 AO46" xr:uid="{00000000-0002-0000-0300-000000000000}">
      <formula1>2</formula1>
    </dataValidation>
    <dataValidation type="textLength" operator="equal" allowBlank="1" showInputMessage="1" showErrorMessage="1" error="6桁で入力ください。_x000a_5桁未満の場合は、0を左詰めしてください。" prompt="6桁で入力ください。_x000a_5桁未満の場合は、0を左詰めしてください。" sqref="AL15:AP15 AL22:AP22 AL29:AP29 AL36:AP36 AL43:AP43" xr:uid="{00000000-0002-0000-0300-000001000000}">
      <formula1>6</formula1>
    </dataValidation>
    <dataValidation type="textLength" operator="equal" allowBlank="1" showInputMessage="1" showErrorMessage="1" error="1桁で入力ください。" prompt="1桁で入力ください。" sqref="AR15 AR22 AR29 AR36 AR43" xr:uid="{00000000-0002-0000-0300-000002000000}">
      <formula1>1</formula1>
    </dataValidation>
    <dataValidation imeMode="fullKatakana" allowBlank="1" showInputMessage="1" showErrorMessage="1" sqref="AH44:AX44 AH37:AX37 AH30:AX30 AH23:AX23 AH16:AX16" xr:uid="{00000000-0002-0000-0300-000003000000}"/>
  </dataValidations>
  <pageMargins left="0.59055118110236227" right="0" top="0.59055118110236227" bottom="0.19685039370078741" header="0.51181102362204722" footer="0.51181102362204722"/>
  <pageSetup paperSize="9" scale="99"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4000000}">
          <x14:formula1>
            <xm:f>コード１!$K$2:$K$3</xm:f>
          </x14:formula1>
          <xm:sqref>AH8:AJ8</xm:sqref>
        </x14:dataValidation>
        <x14:dataValidation type="list" allowBlank="1" showInputMessage="1" showErrorMessage="1" xr:uid="{00000000-0002-0000-0300-000005000000}">
          <x14:formula1>
            <xm:f>コード１!$I$2:$I$6</xm:f>
          </x14:formula1>
          <xm:sqref>AH18:AI18 AH25:AI25 AH32:AI32 AH39:AI39 AH46:AI46</xm:sqref>
        </x14:dataValidation>
        <x14:dataValidation type="list" allowBlank="1" showInputMessage="1" showErrorMessage="1" xr:uid="{00000000-0002-0000-0300-000006000000}">
          <x14:formula1>
            <xm:f>コード１!$A$3:$A$62</xm:f>
          </x14:formula1>
          <xm:sqref>AH15:AJ15 AH22:AJ22 AH29:AJ29 AH36:AJ36 AH43:AJ43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DL51"/>
  <sheetViews>
    <sheetView view="pageBreakPreview" topLeftCell="A5" zoomScaleNormal="100" zoomScaleSheetLayoutView="100" workbookViewId="0">
      <selection activeCell="O20" sqref="O20"/>
    </sheetView>
  </sheetViews>
  <sheetFormatPr defaultColWidth="3.36328125" defaultRowHeight="16" customHeight="1" x14ac:dyDescent="0.2"/>
  <cols>
    <col min="1" max="1" width="4.6328125" style="122" customWidth="1"/>
    <col min="2" max="2" width="2.08984375" style="122" customWidth="1"/>
    <col min="3" max="31" width="2.90625" style="122" customWidth="1"/>
    <col min="32" max="32" width="1.453125" style="161" customWidth="1"/>
    <col min="33" max="33" width="13.7265625" style="161" customWidth="1"/>
    <col min="34" max="37" width="4" style="122" customWidth="1"/>
    <col min="38" max="38" width="7.453125" style="122" customWidth="1"/>
    <col min="39" max="50" width="4" style="122" customWidth="1"/>
    <col min="51" max="51" width="10.08984375" style="122" customWidth="1"/>
    <col min="52" max="54" width="4" style="122" customWidth="1"/>
    <col min="55" max="61" width="2.90625" style="122" customWidth="1"/>
    <col min="62" max="16384" width="3.36328125" style="122"/>
  </cols>
  <sheetData>
    <row r="1" spans="1:116" s="161" customFormat="1" ht="16" customHeight="1" x14ac:dyDescent="0.2">
      <c r="A1" s="636" t="s">
        <v>543</v>
      </c>
      <c r="B1" s="636"/>
      <c r="C1" s="636"/>
      <c r="D1" s="636"/>
      <c r="E1" s="636"/>
      <c r="F1" s="636"/>
      <c r="G1" s="636"/>
      <c r="H1" s="636"/>
      <c r="I1" s="636"/>
      <c r="J1" s="636"/>
      <c r="K1" s="636"/>
      <c r="L1" s="636"/>
      <c r="M1" s="636"/>
      <c r="N1" s="636"/>
      <c r="O1" s="636"/>
      <c r="P1" s="636"/>
      <c r="Q1" s="636"/>
      <c r="R1" s="636"/>
      <c r="S1" s="636"/>
      <c r="T1" s="636"/>
      <c r="U1" s="636"/>
      <c r="V1" s="636"/>
      <c r="W1" s="636"/>
      <c r="X1" s="636"/>
      <c r="Y1" s="636"/>
      <c r="Z1" s="636"/>
      <c r="AA1" s="636"/>
      <c r="AB1" s="636"/>
      <c r="AC1" s="636"/>
      <c r="AD1" s="636"/>
      <c r="AE1" s="636"/>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2"/>
      <c r="BO1" s="122"/>
      <c r="BP1" s="122"/>
      <c r="BQ1" s="122"/>
      <c r="BR1" s="122"/>
      <c r="BS1" s="122"/>
      <c r="BT1" s="122"/>
      <c r="BU1" s="122"/>
      <c r="BV1" s="122"/>
      <c r="BW1" s="122"/>
      <c r="BX1" s="122"/>
      <c r="BY1" s="122"/>
      <c r="BZ1" s="122"/>
      <c r="CA1" s="122"/>
      <c r="CB1" s="122"/>
      <c r="CC1" s="122"/>
      <c r="CD1" s="122"/>
      <c r="CE1" s="122"/>
      <c r="CF1" s="122"/>
      <c r="CG1" s="122"/>
      <c r="CH1" s="122"/>
      <c r="CI1" s="122"/>
      <c r="CJ1" s="122"/>
      <c r="CK1" s="122"/>
      <c r="CL1" s="122"/>
      <c r="CM1" s="122"/>
      <c r="CN1" s="122"/>
      <c r="CO1" s="122"/>
      <c r="CP1" s="122"/>
      <c r="CQ1" s="122"/>
      <c r="CR1" s="122"/>
      <c r="CS1" s="122"/>
      <c r="CT1" s="122"/>
      <c r="CU1" s="122"/>
      <c r="CV1" s="122"/>
      <c r="CW1" s="122"/>
      <c r="CX1" s="122"/>
      <c r="CY1" s="122"/>
      <c r="CZ1" s="122"/>
      <c r="DA1" s="122"/>
      <c r="DB1" s="122"/>
      <c r="DC1" s="122"/>
      <c r="DD1" s="122"/>
      <c r="DE1" s="122"/>
      <c r="DF1" s="122"/>
      <c r="DG1" s="122"/>
      <c r="DH1" s="122"/>
      <c r="DI1" s="122"/>
      <c r="DJ1" s="122"/>
      <c r="DK1" s="122"/>
      <c r="DL1" s="122"/>
    </row>
    <row r="2" spans="1:116" s="161" customFormat="1" ht="16" customHeight="1" thickBot="1" x14ac:dyDescent="0.25">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22"/>
      <c r="CC2" s="122"/>
      <c r="CD2" s="122"/>
      <c r="CE2" s="122"/>
      <c r="CF2" s="122"/>
      <c r="CG2" s="122"/>
      <c r="CH2" s="122"/>
      <c r="CI2" s="122"/>
      <c r="CJ2" s="122"/>
      <c r="CK2" s="122"/>
      <c r="CL2" s="122"/>
      <c r="CM2" s="122"/>
      <c r="CN2" s="122"/>
      <c r="CO2" s="122"/>
      <c r="CP2" s="122"/>
      <c r="CQ2" s="122"/>
      <c r="CR2" s="122"/>
      <c r="CS2" s="122"/>
      <c r="CT2" s="122"/>
      <c r="CU2" s="122"/>
      <c r="CV2" s="122"/>
      <c r="CW2" s="122"/>
      <c r="CX2" s="122"/>
      <c r="CY2" s="122"/>
      <c r="CZ2" s="122"/>
      <c r="DA2" s="122"/>
      <c r="DB2" s="122"/>
      <c r="DC2" s="122"/>
      <c r="DD2" s="122"/>
      <c r="DE2" s="122"/>
      <c r="DF2" s="122"/>
      <c r="DG2" s="122"/>
      <c r="DH2" s="122"/>
      <c r="DI2" s="122"/>
      <c r="DJ2" s="122"/>
      <c r="DK2" s="122"/>
      <c r="DL2" s="122"/>
    </row>
    <row r="3" spans="1:116" s="161" customFormat="1" ht="16" customHeight="1" x14ac:dyDescent="0.2">
      <c r="A3" s="122"/>
      <c r="B3" s="637"/>
      <c r="C3" s="638"/>
      <c r="D3" s="638"/>
      <c r="E3" s="638"/>
      <c r="F3" s="638"/>
      <c r="G3" s="638"/>
      <c r="H3" s="638"/>
      <c r="I3" s="638"/>
      <c r="J3" s="638"/>
      <c r="K3" s="638"/>
      <c r="L3" s="638"/>
      <c r="M3" s="638"/>
      <c r="N3" s="638"/>
      <c r="O3" s="638"/>
      <c r="P3" s="638"/>
      <c r="Q3" s="638"/>
      <c r="R3" s="638"/>
      <c r="S3" s="638"/>
      <c r="T3" s="638"/>
      <c r="U3" s="638"/>
      <c r="V3" s="638"/>
      <c r="W3" s="638"/>
      <c r="X3" s="638"/>
      <c r="Y3" s="638"/>
      <c r="Z3" s="638"/>
      <c r="AA3" s="638"/>
      <c r="AB3" s="638"/>
      <c r="AC3" s="638"/>
      <c r="AD3" s="639"/>
      <c r="AE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2"/>
      <c r="CU3" s="122"/>
      <c r="CV3" s="122"/>
      <c r="CW3" s="122"/>
      <c r="CX3" s="122"/>
      <c r="CY3" s="122"/>
      <c r="CZ3" s="122"/>
      <c r="DA3" s="122"/>
      <c r="DB3" s="122"/>
      <c r="DC3" s="122"/>
      <c r="DD3" s="122"/>
      <c r="DE3" s="122"/>
      <c r="DF3" s="122"/>
      <c r="DG3" s="122"/>
      <c r="DH3" s="122"/>
      <c r="DI3" s="122"/>
      <c r="DJ3" s="122"/>
      <c r="DK3" s="122"/>
      <c r="DL3" s="122"/>
    </row>
    <row r="4" spans="1:116" s="161" customFormat="1" ht="16" customHeight="1" x14ac:dyDescent="0.2">
      <c r="A4" s="122"/>
      <c r="B4" s="633"/>
      <c r="C4" s="634"/>
      <c r="D4" s="634"/>
      <c r="E4" s="634"/>
      <c r="F4" s="634"/>
      <c r="G4" s="634"/>
      <c r="H4" s="634"/>
      <c r="I4" s="634"/>
      <c r="J4" s="634"/>
      <c r="K4" s="634"/>
      <c r="L4" s="634"/>
      <c r="M4" s="634"/>
      <c r="N4" s="634"/>
      <c r="O4" s="634"/>
      <c r="P4" s="634"/>
      <c r="Q4" s="634"/>
      <c r="R4" s="634"/>
      <c r="S4" s="634"/>
      <c r="T4" s="634"/>
      <c r="U4" s="634"/>
      <c r="V4" s="634"/>
      <c r="W4" s="634"/>
      <c r="X4" s="634"/>
      <c r="Y4" s="634"/>
      <c r="Z4" s="634"/>
      <c r="AA4" s="634"/>
      <c r="AB4" s="634"/>
      <c r="AC4" s="634"/>
      <c r="AD4" s="635"/>
      <c r="AE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c r="CI4" s="122"/>
      <c r="CJ4" s="122"/>
      <c r="CK4" s="122"/>
      <c r="CL4" s="122"/>
      <c r="CM4" s="122"/>
      <c r="CN4" s="122"/>
      <c r="CO4" s="122"/>
      <c r="CP4" s="122"/>
      <c r="CQ4" s="122"/>
      <c r="CR4" s="122"/>
      <c r="CS4" s="122"/>
      <c r="CT4" s="122"/>
      <c r="CU4" s="122"/>
      <c r="CV4" s="122"/>
      <c r="CW4" s="122"/>
      <c r="CX4" s="122"/>
      <c r="CY4" s="122"/>
      <c r="CZ4" s="122"/>
      <c r="DA4" s="122"/>
      <c r="DB4" s="122"/>
      <c r="DC4" s="122"/>
      <c r="DD4" s="122"/>
      <c r="DE4" s="122"/>
      <c r="DF4" s="122"/>
      <c r="DG4" s="122"/>
      <c r="DH4" s="122"/>
      <c r="DI4" s="122"/>
      <c r="DJ4" s="122"/>
      <c r="DK4" s="122"/>
      <c r="DL4" s="122"/>
    </row>
    <row r="5" spans="1:116" s="161" customFormat="1" ht="16" customHeight="1" x14ac:dyDescent="0.2">
      <c r="A5" s="122"/>
      <c r="B5" s="633" t="s">
        <v>4730</v>
      </c>
      <c r="C5" s="634"/>
      <c r="D5" s="634"/>
      <c r="E5" s="634"/>
      <c r="F5" s="634"/>
      <c r="G5" s="634"/>
      <c r="H5" s="634"/>
      <c r="I5" s="634"/>
      <c r="J5" s="634"/>
      <c r="K5" s="634"/>
      <c r="L5" s="634"/>
      <c r="M5" s="634"/>
      <c r="N5" s="634"/>
      <c r="O5" s="634"/>
      <c r="P5" s="634"/>
      <c r="Q5" s="634"/>
      <c r="R5" s="634"/>
      <c r="S5" s="634"/>
      <c r="T5" s="634"/>
      <c r="U5" s="634"/>
      <c r="V5" s="634"/>
      <c r="W5" s="634"/>
      <c r="X5" s="634"/>
      <c r="Y5" s="634"/>
      <c r="Z5" s="634"/>
      <c r="AA5" s="634"/>
      <c r="AB5" s="634"/>
      <c r="AC5" s="634"/>
      <c r="AD5" s="635"/>
      <c r="AE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c r="CW5" s="122"/>
      <c r="CX5" s="122"/>
      <c r="CY5" s="122"/>
      <c r="CZ5" s="122"/>
      <c r="DA5" s="122"/>
      <c r="DB5" s="122"/>
      <c r="DC5" s="122"/>
      <c r="DD5" s="122"/>
      <c r="DE5" s="122"/>
      <c r="DF5" s="122"/>
      <c r="DG5" s="122"/>
      <c r="DH5" s="122"/>
      <c r="DI5" s="122"/>
      <c r="DJ5" s="122"/>
      <c r="DK5" s="122"/>
      <c r="DL5" s="122"/>
    </row>
    <row r="6" spans="1:116" s="161" customFormat="1" ht="16" customHeight="1" x14ac:dyDescent="0.2">
      <c r="A6" s="122"/>
      <c r="B6" s="633"/>
      <c r="C6" s="634"/>
      <c r="D6" s="634"/>
      <c r="E6" s="634"/>
      <c r="F6" s="634"/>
      <c r="G6" s="634"/>
      <c r="H6" s="634"/>
      <c r="I6" s="634"/>
      <c r="J6" s="634"/>
      <c r="K6" s="634"/>
      <c r="L6" s="634"/>
      <c r="M6" s="634"/>
      <c r="N6" s="634"/>
      <c r="O6" s="634"/>
      <c r="P6" s="634"/>
      <c r="Q6" s="634"/>
      <c r="R6" s="634"/>
      <c r="S6" s="634"/>
      <c r="T6" s="634"/>
      <c r="U6" s="634"/>
      <c r="V6" s="634"/>
      <c r="W6" s="634"/>
      <c r="X6" s="634"/>
      <c r="Y6" s="634"/>
      <c r="Z6" s="634"/>
      <c r="AA6" s="634"/>
      <c r="AB6" s="634"/>
      <c r="AC6" s="634"/>
      <c r="AD6" s="635"/>
      <c r="AE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c r="CA6" s="122"/>
      <c r="CB6" s="122"/>
      <c r="CC6" s="122"/>
      <c r="CD6" s="122"/>
      <c r="CE6" s="122"/>
      <c r="CF6" s="122"/>
      <c r="CG6" s="122"/>
      <c r="CH6" s="122"/>
      <c r="CI6" s="122"/>
      <c r="CJ6" s="122"/>
      <c r="CK6" s="122"/>
      <c r="CL6" s="122"/>
      <c r="CM6" s="122"/>
      <c r="CN6" s="122"/>
      <c r="CO6" s="122"/>
      <c r="CP6" s="122"/>
      <c r="CQ6" s="122"/>
      <c r="CR6" s="122"/>
      <c r="CS6" s="122"/>
      <c r="CT6" s="122"/>
      <c r="CU6" s="122"/>
      <c r="CV6" s="122"/>
      <c r="CW6" s="122"/>
      <c r="CX6" s="122"/>
      <c r="CY6" s="122"/>
      <c r="CZ6" s="122"/>
      <c r="DA6" s="122"/>
      <c r="DB6" s="122"/>
      <c r="DC6" s="122"/>
      <c r="DD6" s="122"/>
      <c r="DE6" s="122"/>
      <c r="DF6" s="122"/>
      <c r="DG6" s="122"/>
      <c r="DH6" s="122"/>
      <c r="DI6" s="122"/>
      <c r="DJ6" s="122"/>
      <c r="DK6" s="122"/>
      <c r="DL6" s="122"/>
    </row>
    <row r="7" spans="1:116" s="161" customFormat="1" ht="16" customHeight="1" x14ac:dyDescent="0.2">
      <c r="A7" s="122"/>
      <c r="B7" s="633" t="s">
        <v>544</v>
      </c>
      <c r="C7" s="634"/>
      <c r="D7" s="634"/>
      <c r="E7" s="634"/>
      <c r="F7" s="634"/>
      <c r="G7" s="634"/>
      <c r="H7" s="634"/>
      <c r="I7" s="634"/>
      <c r="J7" s="634"/>
      <c r="K7" s="634"/>
      <c r="L7" s="634"/>
      <c r="M7" s="634"/>
      <c r="N7" s="634"/>
      <c r="O7" s="634"/>
      <c r="P7" s="634"/>
      <c r="Q7" s="634"/>
      <c r="R7" s="634"/>
      <c r="S7" s="634"/>
      <c r="T7" s="634"/>
      <c r="U7" s="634"/>
      <c r="V7" s="634"/>
      <c r="W7" s="634"/>
      <c r="X7" s="634"/>
      <c r="Y7" s="634"/>
      <c r="Z7" s="634"/>
      <c r="AA7" s="634"/>
      <c r="AB7" s="634"/>
      <c r="AC7" s="634"/>
      <c r="AD7" s="635"/>
      <c r="AE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row>
    <row r="8" spans="1:116" s="161" customFormat="1" ht="16" customHeight="1" x14ac:dyDescent="0.2">
      <c r="A8" s="122"/>
      <c r="B8" s="246"/>
      <c r="C8" s="247"/>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8"/>
      <c r="AE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row>
    <row r="9" spans="1:116" s="161" customFormat="1" ht="16" customHeight="1" x14ac:dyDescent="0.2">
      <c r="A9" s="122"/>
      <c r="B9" s="246"/>
      <c r="C9" s="247"/>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8"/>
      <c r="AE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row>
    <row r="10" spans="1:116" s="161" customFormat="1" ht="16" customHeight="1" x14ac:dyDescent="0.2">
      <c r="A10" s="122"/>
      <c r="B10" s="246"/>
      <c r="C10" s="247"/>
      <c r="D10" s="247"/>
      <c r="E10" s="247"/>
      <c r="F10" s="411"/>
      <c r="G10" s="412"/>
      <c r="H10" s="412"/>
      <c r="I10" s="412"/>
      <c r="J10" s="412"/>
      <c r="K10" s="412"/>
      <c r="L10" s="412"/>
      <c r="M10" s="412"/>
      <c r="N10" s="412"/>
      <c r="O10" s="412"/>
      <c r="P10" s="412"/>
      <c r="Q10" s="412"/>
      <c r="R10" s="412"/>
      <c r="S10" s="412"/>
      <c r="T10" s="412"/>
      <c r="U10" s="412"/>
      <c r="V10" s="412"/>
      <c r="W10" s="412"/>
      <c r="X10" s="412"/>
      <c r="Y10" s="412"/>
      <c r="Z10" s="412"/>
      <c r="AA10" s="247"/>
      <c r="AB10" s="247"/>
      <c r="AC10" s="247"/>
      <c r="AD10" s="248"/>
      <c r="AE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122"/>
      <c r="CG10" s="122"/>
      <c r="CH10" s="122"/>
      <c r="CI10" s="122"/>
      <c r="CJ10" s="122"/>
      <c r="CK10" s="122"/>
      <c r="CL10" s="122"/>
      <c r="CM10" s="122"/>
      <c r="CN10" s="122"/>
      <c r="CO10" s="122"/>
      <c r="CP10" s="122"/>
      <c r="CQ10" s="122"/>
      <c r="CR10" s="122"/>
      <c r="CS10" s="122"/>
      <c r="CT10" s="122"/>
      <c r="CU10" s="122"/>
      <c r="CV10" s="122"/>
      <c r="CW10" s="122"/>
      <c r="CX10" s="122"/>
      <c r="CY10" s="122"/>
      <c r="CZ10" s="122"/>
      <c r="DA10" s="122"/>
      <c r="DB10" s="122"/>
      <c r="DC10" s="122"/>
      <c r="DD10" s="122"/>
      <c r="DE10" s="122"/>
      <c r="DF10" s="122"/>
      <c r="DG10" s="122"/>
      <c r="DH10" s="122"/>
      <c r="DI10" s="122"/>
      <c r="DJ10" s="122"/>
      <c r="DK10" s="122"/>
      <c r="DL10" s="122"/>
    </row>
    <row r="11" spans="1:116" s="161" customFormat="1" ht="16" customHeight="1" x14ac:dyDescent="0.2">
      <c r="A11" s="122"/>
      <c r="B11" s="246"/>
      <c r="C11" s="247"/>
      <c r="D11" s="247"/>
      <c r="E11" s="247"/>
      <c r="F11" s="412"/>
      <c r="G11" s="412"/>
      <c r="H11" s="412"/>
      <c r="I11" s="412"/>
      <c r="J11" s="412"/>
      <c r="K11" s="412"/>
      <c r="L11" s="412"/>
      <c r="M11" s="412"/>
      <c r="N11" s="412"/>
      <c r="O11" s="412"/>
      <c r="P11" s="412"/>
      <c r="Q11" s="412"/>
      <c r="R11" s="412"/>
      <c r="S11" s="412"/>
      <c r="T11" s="412"/>
      <c r="U11" s="412"/>
      <c r="V11" s="412"/>
      <c r="W11" s="412"/>
      <c r="X11" s="412"/>
      <c r="Y11" s="412"/>
      <c r="Z11" s="412"/>
      <c r="AA11" s="247"/>
      <c r="AB11" s="247"/>
      <c r="AC11" s="247"/>
      <c r="AD11" s="248"/>
      <c r="AE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122"/>
      <c r="CG11" s="122"/>
      <c r="CH11" s="122"/>
      <c r="CI11" s="122"/>
      <c r="CJ11" s="122"/>
      <c r="CK11" s="122"/>
      <c r="CL11" s="122"/>
      <c r="CM11" s="122"/>
      <c r="CN11" s="122"/>
      <c r="CO11" s="122"/>
      <c r="CP11" s="122"/>
      <c r="CQ11" s="122"/>
      <c r="CR11" s="122"/>
      <c r="CS11" s="122"/>
      <c r="CT11" s="122"/>
      <c r="CU11" s="122"/>
      <c r="CV11" s="122"/>
      <c r="CW11" s="122"/>
      <c r="CX11" s="122"/>
      <c r="CY11" s="122"/>
      <c r="CZ11" s="122"/>
      <c r="DA11" s="122"/>
      <c r="DB11" s="122"/>
      <c r="DC11" s="122"/>
      <c r="DD11" s="122"/>
      <c r="DE11" s="122"/>
      <c r="DF11" s="122"/>
      <c r="DG11" s="122"/>
      <c r="DH11" s="122"/>
      <c r="DI11" s="122"/>
      <c r="DJ11" s="122"/>
      <c r="DK11" s="122"/>
      <c r="DL11" s="122"/>
    </row>
    <row r="12" spans="1:116" s="161" customFormat="1" ht="16" customHeight="1" x14ac:dyDescent="0.2">
      <c r="A12" s="122"/>
      <c r="B12" s="246"/>
      <c r="C12" s="247"/>
      <c r="D12" s="247"/>
      <c r="E12" s="247"/>
      <c r="F12" s="412"/>
      <c r="G12" s="412"/>
      <c r="H12" s="412"/>
      <c r="I12" s="412"/>
      <c r="J12" s="412"/>
      <c r="K12" s="412"/>
      <c r="L12" s="412"/>
      <c r="M12" s="412"/>
      <c r="N12" s="412"/>
      <c r="O12" s="412"/>
      <c r="P12" s="412"/>
      <c r="Q12" s="412"/>
      <c r="R12" s="412"/>
      <c r="S12" s="412"/>
      <c r="T12" s="412"/>
      <c r="U12" s="412"/>
      <c r="V12" s="412"/>
      <c r="W12" s="412"/>
      <c r="X12" s="412"/>
      <c r="Y12" s="412"/>
      <c r="Z12" s="412"/>
      <c r="AA12" s="247"/>
      <c r="AB12" s="247"/>
      <c r="AC12" s="247"/>
      <c r="AD12" s="248"/>
      <c r="AE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122"/>
      <c r="CG12" s="122"/>
      <c r="CH12" s="122"/>
      <c r="CI12" s="122"/>
      <c r="CJ12" s="122"/>
      <c r="CK12" s="122"/>
      <c r="CL12" s="122"/>
      <c r="CM12" s="122"/>
      <c r="CN12" s="122"/>
      <c r="CO12" s="122"/>
      <c r="CP12" s="122"/>
      <c r="CQ12" s="122"/>
      <c r="CR12" s="122"/>
      <c r="CS12" s="122"/>
      <c r="CT12" s="122"/>
      <c r="CU12" s="122"/>
      <c r="CV12" s="122"/>
      <c r="CW12" s="122"/>
      <c r="CX12" s="122"/>
      <c r="CY12" s="122"/>
      <c r="CZ12" s="122"/>
      <c r="DA12" s="122"/>
      <c r="DB12" s="122"/>
      <c r="DC12" s="122"/>
      <c r="DD12" s="122"/>
      <c r="DE12" s="122"/>
      <c r="DF12" s="122"/>
      <c r="DG12" s="122"/>
      <c r="DH12" s="122"/>
      <c r="DI12" s="122"/>
      <c r="DJ12" s="122"/>
      <c r="DK12" s="122"/>
      <c r="DL12" s="122"/>
    </row>
    <row r="13" spans="1:116" s="161" customFormat="1" ht="16" customHeight="1" x14ac:dyDescent="0.2">
      <c r="A13" s="122"/>
      <c r="B13" s="246"/>
      <c r="C13" s="247"/>
      <c r="D13" s="247"/>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8"/>
      <c r="AE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c r="CW13" s="122"/>
      <c r="CX13" s="122"/>
      <c r="CY13" s="122"/>
      <c r="CZ13" s="122"/>
      <c r="DA13" s="122"/>
      <c r="DB13" s="122"/>
      <c r="DC13" s="122"/>
      <c r="DD13" s="122"/>
      <c r="DE13" s="122"/>
      <c r="DF13" s="122"/>
      <c r="DG13" s="122"/>
      <c r="DH13" s="122"/>
      <c r="DI13" s="122"/>
      <c r="DJ13" s="122"/>
      <c r="DK13" s="122"/>
      <c r="DL13" s="122"/>
    </row>
    <row r="14" spans="1:116" s="161" customFormat="1" ht="16" customHeight="1" x14ac:dyDescent="0.2">
      <c r="A14" s="122"/>
      <c r="B14" s="246"/>
      <c r="C14" s="247"/>
      <c r="D14" s="247"/>
      <c r="E14" s="247"/>
      <c r="F14" s="247"/>
      <c r="G14" s="630" t="s">
        <v>4760</v>
      </c>
      <c r="H14" s="631"/>
      <c r="I14" s="631"/>
      <c r="J14" s="631"/>
      <c r="K14" s="631"/>
      <c r="L14" s="631"/>
      <c r="M14" s="631"/>
      <c r="N14" s="631"/>
      <c r="O14" s="631"/>
      <c r="P14" s="631"/>
      <c r="Q14" s="631"/>
      <c r="R14" s="631"/>
      <c r="S14" s="631"/>
      <c r="T14" s="631"/>
      <c r="U14" s="631"/>
      <c r="V14" s="631"/>
      <c r="W14" s="631"/>
      <c r="X14" s="631"/>
      <c r="Y14" s="631"/>
      <c r="Z14" s="632"/>
      <c r="AA14" s="247"/>
      <c r="AB14" s="247"/>
      <c r="AC14" s="247"/>
      <c r="AD14" s="248"/>
      <c r="AE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c r="CC14" s="122"/>
      <c r="CD14" s="122"/>
      <c r="CE14" s="122"/>
      <c r="CF14" s="122"/>
      <c r="CG14" s="122"/>
      <c r="CH14" s="122"/>
      <c r="CI14" s="122"/>
      <c r="CJ14" s="122"/>
      <c r="CK14" s="122"/>
      <c r="CL14" s="122"/>
      <c r="CM14" s="122"/>
      <c r="CN14" s="122"/>
      <c r="CO14" s="122"/>
      <c r="CP14" s="122"/>
      <c r="CQ14" s="122"/>
      <c r="CR14" s="122"/>
      <c r="CS14" s="122"/>
      <c r="CT14" s="122"/>
      <c r="CU14" s="122"/>
      <c r="CV14" s="122"/>
      <c r="CW14" s="122"/>
      <c r="CX14" s="122"/>
      <c r="CY14" s="122"/>
      <c r="CZ14" s="122"/>
      <c r="DA14" s="122"/>
      <c r="DB14" s="122"/>
      <c r="DC14" s="122"/>
      <c r="DD14" s="122"/>
      <c r="DE14" s="122"/>
      <c r="DF14" s="122"/>
      <c r="DG14" s="122"/>
      <c r="DH14" s="122"/>
      <c r="DI14" s="122"/>
      <c r="DJ14" s="122"/>
      <c r="DK14" s="122"/>
      <c r="DL14" s="122"/>
    </row>
    <row r="15" spans="1:116" s="161" customFormat="1" ht="16" customHeight="1" x14ac:dyDescent="0.2">
      <c r="A15" s="122"/>
      <c r="B15" s="246"/>
      <c r="C15" s="247"/>
      <c r="D15" s="247"/>
      <c r="E15" s="247"/>
      <c r="F15" s="247"/>
      <c r="G15" s="631"/>
      <c r="H15" s="631"/>
      <c r="I15" s="631"/>
      <c r="J15" s="631"/>
      <c r="K15" s="631"/>
      <c r="L15" s="631"/>
      <c r="M15" s="631"/>
      <c r="N15" s="631"/>
      <c r="O15" s="631"/>
      <c r="P15" s="631"/>
      <c r="Q15" s="631"/>
      <c r="R15" s="631"/>
      <c r="S15" s="631"/>
      <c r="T15" s="631"/>
      <c r="U15" s="631"/>
      <c r="V15" s="631"/>
      <c r="W15" s="631"/>
      <c r="X15" s="631"/>
      <c r="Y15" s="631"/>
      <c r="Z15" s="632"/>
      <c r="AA15" s="247"/>
      <c r="AB15" s="247"/>
      <c r="AC15" s="247"/>
      <c r="AD15" s="248"/>
      <c r="AE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22"/>
      <c r="CZ15" s="122"/>
      <c r="DA15" s="122"/>
      <c r="DB15" s="122"/>
      <c r="DC15" s="122"/>
      <c r="DD15" s="122"/>
      <c r="DE15" s="122"/>
      <c r="DF15" s="122"/>
      <c r="DG15" s="122"/>
      <c r="DH15" s="122"/>
      <c r="DI15" s="122"/>
      <c r="DJ15" s="122"/>
      <c r="DK15" s="122"/>
      <c r="DL15" s="122"/>
    </row>
    <row r="16" spans="1:116" s="161" customFormat="1" ht="16" customHeight="1" x14ac:dyDescent="0.2">
      <c r="A16" s="122"/>
      <c r="B16" s="246"/>
      <c r="C16" s="247"/>
      <c r="D16" s="247"/>
      <c r="E16" s="247"/>
      <c r="F16" s="247"/>
      <c r="G16" s="631"/>
      <c r="H16" s="631"/>
      <c r="I16" s="631"/>
      <c r="J16" s="631"/>
      <c r="K16" s="631"/>
      <c r="L16" s="631"/>
      <c r="M16" s="631"/>
      <c r="N16" s="631"/>
      <c r="O16" s="631"/>
      <c r="P16" s="631"/>
      <c r="Q16" s="631"/>
      <c r="R16" s="631"/>
      <c r="S16" s="631"/>
      <c r="T16" s="631"/>
      <c r="U16" s="631"/>
      <c r="V16" s="631"/>
      <c r="W16" s="631"/>
      <c r="X16" s="631"/>
      <c r="Y16" s="631"/>
      <c r="Z16" s="632"/>
      <c r="AA16" s="247"/>
      <c r="AB16" s="247"/>
      <c r="AC16" s="247"/>
      <c r="AD16" s="248"/>
      <c r="AE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122"/>
      <c r="CG16" s="122"/>
      <c r="CH16" s="122"/>
      <c r="CI16" s="122"/>
      <c r="CJ16" s="122"/>
      <c r="CK16" s="122"/>
      <c r="CL16" s="122"/>
      <c r="CM16" s="122"/>
      <c r="CN16" s="122"/>
      <c r="CO16" s="122"/>
      <c r="CP16" s="122"/>
      <c r="CQ16" s="122"/>
      <c r="CR16" s="122"/>
      <c r="CS16" s="122"/>
      <c r="CT16" s="122"/>
      <c r="CU16" s="122"/>
      <c r="CV16" s="122"/>
      <c r="CW16" s="122"/>
      <c r="CX16" s="122"/>
      <c r="CY16" s="122"/>
      <c r="CZ16" s="122"/>
      <c r="DA16" s="122"/>
      <c r="DB16" s="122"/>
      <c r="DC16" s="122"/>
      <c r="DD16" s="122"/>
      <c r="DE16" s="122"/>
      <c r="DF16" s="122"/>
      <c r="DG16" s="122"/>
      <c r="DH16" s="122"/>
      <c r="DI16" s="122"/>
      <c r="DJ16" s="122"/>
      <c r="DK16" s="122"/>
      <c r="DL16" s="122"/>
    </row>
    <row r="17" spans="2:30" ht="16" customHeight="1" x14ac:dyDescent="0.2">
      <c r="B17" s="246"/>
      <c r="C17" s="247"/>
      <c r="D17" s="247"/>
      <c r="E17" s="247"/>
      <c r="F17" s="247"/>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8"/>
    </row>
    <row r="18" spans="2:30" ht="16" customHeight="1" x14ac:dyDescent="0.2">
      <c r="B18" s="246"/>
      <c r="C18" s="247"/>
      <c r="D18" s="247"/>
      <c r="E18" s="247"/>
      <c r="F18" s="247"/>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8"/>
    </row>
    <row r="19" spans="2:30" ht="16" customHeight="1" x14ac:dyDescent="0.2">
      <c r="B19" s="246"/>
      <c r="C19" s="247"/>
      <c r="D19" s="247"/>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8"/>
    </row>
    <row r="20" spans="2:30" ht="16" customHeight="1" x14ac:dyDescent="0.2">
      <c r="B20" s="246"/>
      <c r="C20" s="247"/>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8"/>
    </row>
    <row r="21" spans="2:30" ht="16" customHeight="1" x14ac:dyDescent="0.2">
      <c r="B21" s="246"/>
      <c r="C21" s="247"/>
      <c r="D21" s="247"/>
      <c r="E21" s="247"/>
      <c r="F21" s="247"/>
      <c r="G21" s="247"/>
      <c r="H21" s="247"/>
      <c r="I21" s="247"/>
      <c r="J21" s="247"/>
      <c r="K21" s="247"/>
      <c r="L21" s="247"/>
      <c r="M21" s="247"/>
      <c r="N21" s="247"/>
      <c r="O21" s="411"/>
      <c r="P21" s="247"/>
      <c r="Q21" s="247"/>
      <c r="R21" s="247"/>
      <c r="S21" s="247"/>
      <c r="T21" s="247"/>
      <c r="U21" s="247"/>
      <c r="V21" s="247"/>
      <c r="W21" s="247"/>
      <c r="X21" s="247"/>
      <c r="Y21" s="247"/>
      <c r="Z21" s="247"/>
      <c r="AA21" s="247"/>
      <c r="AB21" s="247"/>
      <c r="AC21" s="247"/>
      <c r="AD21" s="248"/>
    </row>
    <row r="22" spans="2:30" ht="16" customHeight="1" x14ac:dyDescent="0.2">
      <c r="B22" s="246"/>
      <c r="C22" s="247"/>
      <c r="D22" s="247"/>
      <c r="E22" s="247"/>
      <c r="F22" s="247"/>
      <c r="G22" s="247"/>
      <c r="H22" s="247"/>
      <c r="I22" s="247"/>
      <c r="J22" s="247"/>
      <c r="K22" s="247"/>
      <c r="L22" s="247"/>
      <c r="M22" s="247"/>
      <c r="N22" s="247"/>
      <c r="O22" s="247"/>
      <c r="P22" s="247"/>
      <c r="Q22" s="247"/>
      <c r="R22" s="247"/>
      <c r="S22" s="247"/>
      <c r="T22" s="247"/>
      <c r="U22" s="247"/>
      <c r="V22" s="247"/>
      <c r="W22" s="247"/>
      <c r="X22" s="247"/>
      <c r="Y22" s="247"/>
      <c r="Z22" s="247"/>
      <c r="AA22" s="247"/>
      <c r="AB22" s="247"/>
      <c r="AC22" s="247"/>
      <c r="AD22" s="248"/>
    </row>
    <row r="23" spans="2:30" ht="16" customHeight="1" x14ac:dyDescent="0.2">
      <c r="B23" s="246"/>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8"/>
    </row>
    <row r="24" spans="2:30" ht="16" customHeight="1" x14ac:dyDescent="0.2">
      <c r="B24" s="246"/>
      <c r="C24" s="247"/>
      <c r="D24" s="247"/>
      <c r="E24" s="247"/>
      <c r="F24" s="247"/>
      <c r="G24" s="247"/>
      <c r="H24" s="247"/>
      <c r="I24" s="247"/>
      <c r="J24" s="247"/>
      <c r="K24" s="247"/>
      <c r="L24" s="247"/>
      <c r="M24" s="247"/>
      <c r="N24" s="247"/>
      <c r="O24" s="247"/>
      <c r="P24" s="247"/>
      <c r="Q24" s="247"/>
      <c r="R24" s="247"/>
      <c r="S24" s="247"/>
      <c r="T24" s="247"/>
      <c r="U24" s="247"/>
      <c r="V24" s="247"/>
      <c r="W24" s="247"/>
      <c r="X24" s="247"/>
      <c r="Y24" s="247"/>
      <c r="Z24" s="247"/>
      <c r="AA24" s="247"/>
      <c r="AB24" s="247"/>
      <c r="AC24" s="247"/>
      <c r="AD24" s="248"/>
    </row>
    <row r="25" spans="2:30" ht="16" customHeight="1" x14ac:dyDescent="0.2">
      <c r="B25" s="246"/>
      <c r="C25" s="247"/>
      <c r="D25" s="247"/>
      <c r="E25" s="247"/>
      <c r="F25" s="247"/>
      <c r="G25" s="247"/>
      <c r="H25" s="247"/>
      <c r="I25" s="247"/>
      <c r="J25" s="247"/>
      <c r="K25" s="247"/>
      <c r="L25" s="247"/>
      <c r="M25" s="247"/>
      <c r="N25" s="247"/>
      <c r="O25" s="247"/>
      <c r="P25" s="247"/>
      <c r="Q25" s="247"/>
      <c r="R25" s="247"/>
      <c r="S25" s="247"/>
      <c r="T25" s="247"/>
      <c r="U25" s="247"/>
      <c r="V25" s="247"/>
      <c r="W25" s="247"/>
      <c r="X25" s="247"/>
      <c r="Y25" s="247"/>
      <c r="Z25" s="247"/>
      <c r="AA25" s="247"/>
      <c r="AB25" s="247"/>
      <c r="AC25" s="247"/>
      <c r="AD25" s="248"/>
    </row>
    <row r="26" spans="2:30" ht="16" customHeight="1" x14ac:dyDescent="0.2">
      <c r="B26" s="246"/>
      <c r="C26" s="247"/>
      <c r="D26" s="247"/>
      <c r="E26" s="247"/>
      <c r="F26" s="247"/>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248"/>
    </row>
    <row r="27" spans="2:30" ht="16" customHeight="1" x14ac:dyDescent="0.2">
      <c r="B27" s="246"/>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8"/>
    </row>
    <row r="28" spans="2:30" ht="16" customHeight="1" x14ac:dyDescent="0.2">
      <c r="B28" s="246"/>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8"/>
    </row>
    <row r="29" spans="2:30" ht="16" customHeight="1" x14ac:dyDescent="0.2">
      <c r="B29" s="246"/>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8"/>
    </row>
    <row r="30" spans="2:30" ht="16" customHeight="1" x14ac:dyDescent="0.2">
      <c r="B30" s="246"/>
      <c r="C30" s="247"/>
      <c r="D30" s="247"/>
      <c r="E30" s="247"/>
      <c r="F30" s="247"/>
      <c r="G30" s="247"/>
      <c r="H30" s="247"/>
      <c r="I30" s="247"/>
      <c r="J30" s="247"/>
      <c r="K30" s="247"/>
      <c r="L30" s="247"/>
      <c r="M30" s="247"/>
      <c r="N30" s="247"/>
      <c r="O30" s="247"/>
      <c r="P30" s="247"/>
      <c r="Q30" s="247"/>
      <c r="R30" s="247"/>
      <c r="S30" s="247"/>
      <c r="T30" s="247"/>
      <c r="U30" s="247"/>
      <c r="V30" s="247"/>
      <c r="W30" s="247"/>
      <c r="X30" s="247"/>
      <c r="Y30" s="247"/>
      <c r="Z30" s="247"/>
      <c r="AA30" s="247"/>
      <c r="AB30" s="247"/>
      <c r="AC30" s="247"/>
      <c r="AD30" s="248"/>
    </row>
    <row r="31" spans="2:30" ht="16" customHeight="1" x14ac:dyDescent="0.2">
      <c r="B31" s="246"/>
      <c r="C31" s="247"/>
      <c r="D31" s="247"/>
      <c r="E31" s="247"/>
      <c r="F31" s="247"/>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248"/>
    </row>
    <row r="32" spans="2:30" ht="16" customHeight="1" x14ac:dyDescent="0.2">
      <c r="B32" s="246"/>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47"/>
      <c r="AA32" s="247"/>
      <c r="AB32" s="247"/>
      <c r="AC32" s="247"/>
      <c r="AD32" s="248"/>
    </row>
    <row r="33" spans="2:30" ht="16" customHeight="1" x14ac:dyDescent="0.2">
      <c r="B33" s="246"/>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8"/>
    </row>
    <row r="34" spans="2:30" ht="16" customHeight="1" x14ac:dyDescent="0.2">
      <c r="B34" s="246"/>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8"/>
    </row>
    <row r="35" spans="2:30" ht="16" customHeight="1" x14ac:dyDescent="0.2">
      <c r="B35" s="246"/>
      <c r="C35" s="247"/>
      <c r="D35" s="247"/>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248"/>
    </row>
    <row r="36" spans="2:30" ht="16" customHeight="1" x14ac:dyDescent="0.2">
      <c r="B36" s="246"/>
      <c r="C36" s="247"/>
      <c r="D36" s="247"/>
      <c r="E36" s="247"/>
      <c r="F36" s="247"/>
      <c r="G36" s="247"/>
      <c r="H36" s="247"/>
      <c r="I36" s="247"/>
      <c r="J36" s="247"/>
      <c r="K36" s="247"/>
      <c r="L36" s="247"/>
      <c r="M36" s="247"/>
      <c r="N36" s="247"/>
      <c r="O36" s="247"/>
      <c r="P36" s="247"/>
      <c r="Q36" s="247"/>
      <c r="R36" s="247"/>
      <c r="S36" s="247"/>
      <c r="T36" s="247"/>
      <c r="U36" s="247"/>
      <c r="V36" s="247"/>
      <c r="W36" s="247"/>
      <c r="X36" s="247"/>
      <c r="Y36" s="247"/>
      <c r="Z36" s="247"/>
      <c r="AA36" s="247"/>
      <c r="AB36" s="247"/>
      <c r="AC36" s="247"/>
      <c r="AD36" s="248"/>
    </row>
    <row r="37" spans="2:30" ht="16" customHeight="1" x14ac:dyDescent="0.2">
      <c r="B37" s="246"/>
      <c r="C37" s="247"/>
      <c r="D37" s="247"/>
      <c r="E37" s="247"/>
      <c r="F37" s="247"/>
      <c r="G37" s="247"/>
      <c r="H37" s="247"/>
      <c r="I37" s="247"/>
      <c r="J37" s="247"/>
      <c r="K37" s="247"/>
      <c r="L37" s="247"/>
      <c r="M37" s="247"/>
      <c r="N37" s="247"/>
      <c r="O37" s="247"/>
      <c r="P37" s="247"/>
      <c r="Q37" s="247"/>
      <c r="R37" s="247"/>
      <c r="S37" s="247"/>
      <c r="T37" s="247"/>
      <c r="U37" s="247"/>
      <c r="V37" s="247"/>
      <c r="W37" s="247"/>
      <c r="X37" s="247"/>
      <c r="Y37" s="247"/>
      <c r="Z37" s="247"/>
      <c r="AA37" s="247"/>
      <c r="AB37" s="247"/>
      <c r="AC37" s="247"/>
      <c r="AD37" s="248"/>
    </row>
    <row r="38" spans="2:30" ht="16" customHeight="1" x14ac:dyDescent="0.2">
      <c r="B38" s="246"/>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248"/>
    </row>
    <row r="39" spans="2:30" ht="16" customHeight="1" x14ac:dyDescent="0.2">
      <c r="B39" s="246"/>
      <c r="C39" s="247"/>
      <c r="D39" s="247"/>
      <c r="E39" s="247"/>
      <c r="F39" s="247"/>
      <c r="G39" s="247"/>
      <c r="H39" s="247"/>
      <c r="I39" s="247"/>
      <c r="J39" s="247"/>
      <c r="K39" s="247"/>
      <c r="L39" s="247"/>
      <c r="M39" s="247"/>
      <c r="N39" s="247"/>
      <c r="O39" s="247"/>
      <c r="P39" s="247"/>
      <c r="Q39" s="247"/>
      <c r="R39" s="247"/>
      <c r="S39" s="247"/>
      <c r="T39" s="247"/>
      <c r="U39" s="247"/>
      <c r="V39" s="247"/>
      <c r="W39" s="247"/>
      <c r="X39" s="247"/>
      <c r="Y39" s="247"/>
      <c r="Z39" s="247"/>
      <c r="AA39" s="247"/>
      <c r="AB39" s="247"/>
      <c r="AC39" s="247"/>
      <c r="AD39" s="248"/>
    </row>
    <row r="40" spans="2:30" ht="16" customHeight="1" x14ac:dyDescent="0.2">
      <c r="B40" s="246"/>
      <c r="C40" s="247"/>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248"/>
    </row>
    <row r="41" spans="2:30" ht="16" customHeight="1" x14ac:dyDescent="0.2">
      <c r="B41" s="246"/>
      <c r="C41" s="247"/>
      <c r="D41" s="247"/>
      <c r="E41" s="247"/>
      <c r="F41" s="247"/>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8"/>
    </row>
    <row r="42" spans="2:30" ht="16" customHeight="1" x14ac:dyDescent="0.2">
      <c r="B42" s="246"/>
      <c r="C42" s="247"/>
      <c r="D42" s="247"/>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8"/>
    </row>
    <row r="43" spans="2:30" ht="16" customHeight="1" x14ac:dyDescent="0.2">
      <c r="B43" s="246"/>
      <c r="C43" s="247"/>
      <c r="D43" s="247"/>
      <c r="E43" s="247"/>
      <c r="F43" s="247"/>
      <c r="G43" s="247"/>
      <c r="H43" s="247"/>
      <c r="I43" s="247"/>
      <c r="J43" s="247"/>
      <c r="K43" s="247"/>
      <c r="L43" s="247"/>
      <c r="M43" s="247"/>
      <c r="N43" s="247"/>
      <c r="O43" s="247"/>
      <c r="P43" s="247"/>
      <c r="Q43" s="247"/>
      <c r="R43" s="247"/>
      <c r="S43" s="247"/>
      <c r="T43" s="247"/>
      <c r="U43" s="247"/>
      <c r="V43" s="247"/>
      <c r="W43" s="247"/>
      <c r="X43" s="247"/>
      <c r="Y43" s="247"/>
      <c r="Z43" s="247"/>
      <c r="AA43" s="247"/>
      <c r="AB43" s="247"/>
      <c r="AC43" s="247"/>
      <c r="AD43" s="248"/>
    </row>
    <row r="44" spans="2:30" ht="16" customHeight="1" x14ac:dyDescent="0.2">
      <c r="B44" s="246"/>
      <c r="C44" s="247"/>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8"/>
    </row>
    <row r="45" spans="2:30" ht="16" customHeight="1" x14ac:dyDescent="0.2">
      <c r="B45" s="246"/>
      <c r="C45" s="247"/>
      <c r="D45" s="247"/>
      <c r="E45" s="247"/>
      <c r="F45" s="247"/>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8"/>
    </row>
    <row r="46" spans="2:30" ht="16" customHeight="1" x14ac:dyDescent="0.2">
      <c r="B46" s="246"/>
      <c r="C46" s="247"/>
      <c r="D46" s="247"/>
      <c r="E46" s="247"/>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8"/>
    </row>
    <row r="47" spans="2:30" ht="16" customHeight="1" x14ac:dyDescent="0.2">
      <c r="B47" s="246"/>
      <c r="C47" s="247"/>
      <c r="D47" s="247"/>
      <c r="E47" s="247"/>
      <c r="F47" s="247"/>
      <c r="G47" s="247"/>
      <c r="H47" s="247"/>
      <c r="I47" s="247"/>
      <c r="J47" s="247"/>
      <c r="K47" s="247"/>
      <c r="L47" s="247"/>
      <c r="M47" s="247"/>
      <c r="N47" s="247"/>
      <c r="O47" s="247"/>
      <c r="P47" s="247"/>
      <c r="Q47" s="247"/>
      <c r="R47" s="247"/>
      <c r="S47" s="247"/>
      <c r="T47" s="247"/>
      <c r="U47" s="247"/>
      <c r="V47" s="247"/>
      <c r="W47" s="247"/>
      <c r="X47" s="247"/>
      <c r="Y47" s="247"/>
      <c r="Z47" s="247"/>
      <c r="AA47" s="247"/>
      <c r="AB47" s="247"/>
      <c r="AC47" s="247"/>
      <c r="AD47" s="248"/>
    </row>
    <row r="48" spans="2:30" ht="16" customHeight="1" x14ac:dyDescent="0.2">
      <c r="B48" s="246"/>
      <c r="C48" s="247"/>
      <c r="D48" s="247"/>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8"/>
    </row>
    <row r="49" spans="2:30" ht="16" customHeight="1" x14ac:dyDescent="0.2">
      <c r="B49" s="246"/>
      <c r="C49" s="247"/>
      <c r="D49" s="247"/>
      <c r="E49" s="247"/>
      <c r="F49" s="247"/>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248"/>
    </row>
    <row r="50" spans="2:30" ht="16" customHeight="1" x14ac:dyDescent="0.2">
      <c r="B50" s="246"/>
      <c r="C50" s="247"/>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8"/>
    </row>
    <row r="51" spans="2:30" ht="16" customHeight="1" thickBot="1" x14ac:dyDescent="0.25">
      <c r="B51" s="249"/>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1"/>
    </row>
  </sheetData>
  <mergeCells count="6">
    <mergeCell ref="G14:Z16"/>
    <mergeCell ref="B7:AD7"/>
    <mergeCell ref="A1:AE1"/>
    <mergeCell ref="B3:AD4"/>
    <mergeCell ref="B5:AD5"/>
    <mergeCell ref="B6:AD6"/>
  </mergeCells>
  <phoneticPr fontId="2"/>
  <pageMargins left="0.59055118110236227" right="0" top="0.59055118110236227" bottom="0.19685039370078741" header="0.51181102362204722" footer="0.51181102362204722"/>
  <pageSetup paperSize="9" scale="9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AD44"/>
  <sheetViews>
    <sheetView view="pageBreakPreview" topLeftCell="A4" zoomScaleNormal="100" zoomScaleSheetLayoutView="100" workbookViewId="0">
      <selection activeCell="AG23" sqref="AG23"/>
    </sheetView>
  </sheetViews>
  <sheetFormatPr defaultColWidth="6.6328125" defaultRowHeight="20.149999999999999" customHeight="1" x14ac:dyDescent="0.2"/>
  <cols>
    <col min="1" max="1" width="2.6328125" style="122" customWidth="1"/>
    <col min="2" max="3" width="3.6328125" style="122" customWidth="1"/>
    <col min="4" max="4" width="5.6328125" style="122" customWidth="1"/>
    <col min="5" max="30" width="2.90625" style="122" customWidth="1"/>
    <col min="31" max="16384" width="6.6328125" style="122"/>
  </cols>
  <sheetData>
    <row r="1" spans="1:30" ht="20.149999999999999" customHeight="1" x14ac:dyDescent="0.2">
      <c r="A1" s="646" t="s">
        <v>115</v>
      </c>
      <c r="B1" s="646"/>
      <c r="C1" s="646"/>
      <c r="D1" s="646"/>
      <c r="E1" s="646"/>
      <c r="F1" s="646"/>
      <c r="G1" s="646"/>
      <c r="H1" s="646"/>
      <c r="AB1" s="683" t="s">
        <v>59</v>
      </c>
      <c r="AC1" s="683"/>
    </row>
    <row r="2" spans="1:30" ht="20.149999999999999" customHeight="1" x14ac:dyDescent="0.2">
      <c r="A2" s="647" t="s">
        <v>58</v>
      </c>
      <c r="B2" s="647"/>
      <c r="C2" s="647"/>
      <c r="D2" s="647"/>
      <c r="E2" s="647"/>
      <c r="F2" s="647"/>
      <c r="G2" s="647"/>
      <c r="H2" s="647"/>
      <c r="I2" s="647"/>
      <c r="J2" s="647"/>
      <c r="K2" s="647"/>
      <c r="L2" s="647"/>
      <c r="M2" s="647"/>
      <c r="N2" s="647"/>
      <c r="O2" s="647"/>
      <c r="P2" s="647"/>
      <c r="Q2" s="647"/>
      <c r="R2" s="647"/>
      <c r="S2" s="647"/>
      <c r="T2" s="647"/>
      <c r="U2" s="647"/>
      <c r="V2" s="647"/>
      <c r="W2" s="647"/>
      <c r="X2" s="647"/>
      <c r="Y2" s="647"/>
      <c r="Z2" s="647"/>
      <c r="AA2" s="647"/>
      <c r="AB2" s="647"/>
      <c r="AC2" s="647"/>
      <c r="AD2" s="647"/>
    </row>
    <row r="3" spans="1:30" ht="20.149999999999999" customHeight="1" x14ac:dyDescent="0.2">
      <c r="A3" s="648" t="s">
        <v>1</v>
      </c>
      <c r="B3" s="648"/>
      <c r="C3" s="648"/>
      <c r="D3" s="648"/>
      <c r="E3" s="648"/>
      <c r="F3" s="648"/>
      <c r="G3" s="648"/>
      <c r="H3" s="648"/>
      <c r="I3" s="648"/>
      <c r="J3" s="648"/>
      <c r="K3" s="648"/>
      <c r="L3" s="648"/>
      <c r="M3" s="648"/>
      <c r="N3" s="648"/>
      <c r="O3" s="648"/>
      <c r="P3" s="648"/>
      <c r="Q3" s="648"/>
      <c r="R3" s="648"/>
      <c r="S3" s="648"/>
      <c r="T3" s="648"/>
      <c r="U3" s="648"/>
      <c r="V3" s="648"/>
      <c r="W3" s="648"/>
      <c r="X3" s="648"/>
      <c r="Y3" s="648"/>
      <c r="Z3" s="648"/>
      <c r="AA3" s="648"/>
      <c r="AB3" s="648"/>
      <c r="AC3" s="648"/>
      <c r="AD3" s="648"/>
    </row>
    <row r="4" spans="1:30" ht="20.149999999999999" customHeight="1" x14ac:dyDescent="0.2">
      <c r="A4" s="647" t="s">
        <v>142</v>
      </c>
      <c r="B4" s="647"/>
      <c r="C4" s="647"/>
      <c r="D4" s="647"/>
      <c r="E4" s="647"/>
      <c r="F4" s="647"/>
      <c r="G4" s="647"/>
      <c r="H4" s="647"/>
      <c r="I4" s="647"/>
      <c r="J4" s="647"/>
      <c r="K4" s="647"/>
      <c r="L4" s="647"/>
      <c r="M4" s="647"/>
      <c r="N4" s="647"/>
      <c r="O4" s="647"/>
      <c r="P4" s="647"/>
      <c r="Q4" s="647"/>
      <c r="R4" s="647"/>
      <c r="S4" s="647"/>
      <c r="T4" s="647"/>
      <c r="U4" s="647"/>
      <c r="V4" s="647"/>
      <c r="W4" s="647"/>
      <c r="X4" s="647"/>
      <c r="Y4" s="647"/>
      <c r="Z4" s="647"/>
      <c r="AA4" s="647"/>
      <c r="AB4" s="647"/>
      <c r="AC4" s="647"/>
      <c r="AD4" s="647"/>
    </row>
    <row r="5" spans="1:30" ht="20.149999999999999" customHeight="1" x14ac:dyDescent="0.2">
      <c r="A5" s="123"/>
      <c r="B5" s="123"/>
      <c r="C5" s="123"/>
      <c r="D5" s="123"/>
      <c r="E5" s="123"/>
      <c r="F5" s="123"/>
      <c r="G5" s="123"/>
      <c r="H5" s="123"/>
      <c r="I5" s="123"/>
      <c r="J5" s="123"/>
      <c r="K5" s="123"/>
      <c r="L5" s="123"/>
      <c r="M5" s="123"/>
      <c r="N5" s="123"/>
    </row>
    <row r="6" spans="1:30" ht="20.149999999999999" customHeight="1" x14ac:dyDescent="0.2">
      <c r="A6" s="122" t="s">
        <v>57</v>
      </c>
    </row>
    <row r="7" spans="1:30" ht="20.149999999999999" customHeight="1" x14ac:dyDescent="0.2">
      <c r="B7" s="640" t="s">
        <v>56</v>
      </c>
      <c r="C7" s="641"/>
      <c r="D7" s="641"/>
      <c r="E7" s="642"/>
      <c r="F7" s="684" t="s">
        <v>182</v>
      </c>
      <c r="G7" s="685"/>
      <c r="H7" s="685"/>
      <c r="I7" s="685"/>
      <c r="J7" s="685"/>
      <c r="K7" s="685"/>
      <c r="L7" s="685"/>
      <c r="M7" s="685"/>
      <c r="N7" s="685"/>
      <c r="O7" s="685"/>
      <c r="P7" s="685"/>
      <c r="Q7" s="685"/>
      <c r="R7" s="685"/>
      <c r="S7" s="685"/>
      <c r="T7" s="685"/>
      <c r="U7" s="685"/>
      <c r="V7" s="685"/>
      <c r="W7" s="685"/>
      <c r="X7" s="685"/>
      <c r="Y7" s="685"/>
      <c r="Z7" s="685"/>
      <c r="AA7" s="685"/>
      <c r="AB7" s="685"/>
      <c r="AC7" s="686"/>
    </row>
    <row r="8" spans="1:30" ht="20.149999999999999" customHeight="1" x14ac:dyDescent="0.2">
      <c r="B8" s="640" t="s">
        <v>55</v>
      </c>
      <c r="C8" s="641"/>
      <c r="D8" s="641"/>
      <c r="E8" s="642"/>
      <c r="F8" s="640" t="s">
        <v>55</v>
      </c>
      <c r="G8" s="641"/>
      <c r="H8" s="641"/>
      <c r="I8" s="642"/>
      <c r="J8" s="640" t="s">
        <v>55</v>
      </c>
      <c r="K8" s="641"/>
      <c r="L8" s="641"/>
      <c r="M8" s="642"/>
      <c r="N8" s="640" t="s">
        <v>55</v>
      </c>
      <c r="O8" s="641"/>
      <c r="P8" s="641"/>
      <c r="Q8" s="642"/>
      <c r="R8" s="640" t="s">
        <v>55</v>
      </c>
      <c r="S8" s="641"/>
      <c r="T8" s="641"/>
      <c r="U8" s="642"/>
      <c r="V8" s="640" t="s">
        <v>55</v>
      </c>
      <c r="W8" s="641"/>
      <c r="X8" s="641"/>
      <c r="Y8" s="642"/>
      <c r="Z8" s="640" t="s">
        <v>55</v>
      </c>
      <c r="AA8" s="641"/>
      <c r="AB8" s="641"/>
      <c r="AC8" s="642"/>
    </row>
    <row r="9" spans="1:30" ht="30" customHeight="1" x14ac:dyDescent="0.2">
      <c r="B9" s="643"/>
      <c r="C9" s="644"/>
      <c r="D9" s="644"/>
      <c r="E9" s="645"/>
      <c r="F9" s="643"/>
      <c r="G9" s="644"/>
      <c r="H9" s="644"/>
      <c r="I9" s="645"/>
      <c r="J9" s="643"/>
      <c r="K9" s="644"/>
      <c r="L9" s="644"/>
      <c r="M9" s="645"/>
      <c r="N9" s="643"/>
      <c r="O9" s="644"/>
      <c r="P9" s="644"/>
      <c r="Q9" s="645"/>
      <c r="R9" s="643"/>
      <c r="S9" s="644"/>
      <c r="T9" s="644"/>
      <c r="U9" s="645"/>
      <c r="V9" s="643"/>
      <c r="W9" s="644"/>
      <c r="X9" s="644"/>
      <c r="Y9" s="645"/>
      <c r="Z9" s="643"/>
      <c r="AA9" s="644"/>
      <c r="AB9" s="644"/>
      <c r="AC9" s="645"/>
    </row>
    <row r="10" spans="1:30" ht="30" customHeight="1" x14ac:dyDescent="0.2">
      <c r="B10" s="155"/>
      <c r="C10" s="155"/>
      <c r="D10" s="155"/>
      <c r="E10" s="155"/>
      <c r="F10" s="155"/>
      <c r="G10" s="156"/>
      <c r="H10" s="156"/>
      <c r="I10" s="157"/>
      <c r="J10" s="157"/>
      <c r="K10" s="157"/>
      <c r="L10" s="157"/>
      <c r="M10" s="157"/>
      <c r="N10" s="157"/>
    </row>
    <row r="11" spans="1:30" ht="20.149999999999999" customHeight="1" x14ac:dyDescent="0.2">
      <c r="A11" s="158" t="s">
        <v>54</v>
      </c>
    </row>
    <row r="12" spans="1:30" ht="20.149999999999999" customHeight="1" x14ac:dyDescent="0.2">
      <c r="B12" s="122" t="s">
        <v>53</v>
      </c>
    </row>
    <row r="13" spans="1:30" s="152" customFormat="1" ht="50.15" customHeight="1" x14ac:dyDescent="0.2">
      <c r="B13" s="689" t="s">
        <v>116</v>
      </c>
      <c r="C13" s="689"/>
      <c r="D13" s="689"/>
      <c r="E13" s="665" t="s">
        <v>112</v>
      </c>
      <c r="F13" s="666"/>
      <c r="G13" s="666"/>
      <c r="H13" s="666"/>
      <c r="I13" s="667"/>
      <c r="J13" s="665" t="s">
        <v>112</v>
      </c>
      <c r="K13" s="666"/>
      <c r="L13" s="666"/>
      <c r="M13" s="666"/>
      <c r="N13" s="667"/>
      <c r="O13" s="665" t="s">
        <v>112</v>
      </c>
      <c r="P13" s="666"/>
      <c r="Q13" s="666"/>
      <c r="R13" s="666"/>
      <c r="S13" s="667"/>
      <c r="T13" s="665" t="s">
        <v>112</v>
      </c>
      <c r="U13" s="666"/>
      <c r="V13" s="666"/>
      <c r="W13" s="666"/>
      <c r="X13" s="667"/>
      <c r="Y13" s="665" t="s">
        <v>112</v>
      </c>
      <c r="Z13" s="666"/>
      <c r="AA13" s="666"/>
      <c r="AB13" s="666"/>
      <c r="AC13" s="667"/>
    </row>
    <row r="14" spans="1:30" s="152" customFormat="1" ht="13" customHeight="1" x14ac:dyDescent="0.2">
      <c r="B14" s="687" t="s">
        <v>181</v>
      </c>
      <c r="C14" s="687"/>
      <c r="D14" s="687"/>
      <c r="E14" s="668" t="s">
        <v>52</v>
      </c>
      <c r="F14" s="669"/>
      <c r="G14" s="670"/>
      <c r="H14" s="671" t="s">
        <v>114</v>
      </c>
      <c r="I14" s="672"/>
      <c r="J14" s="668" t="s">
        <v>52</v>
      </c>
      <c r="K14" s="669"/>
      <c r="L14" s="670"/>
      <c r="M14" s="671" t="s">
        <v>114</v>
      </c>
      <c r="N14" s="672"/>
      <c r="O14" s="668" t="s">
        <v>52</v>
      </c>
      <c r="P14" s="669"/>
      <c r="Q14" s="670"/>
      <c r="R14" s="671" t="s">
        <v>114</v>
      </c>
      <c r="S14" s="672"/>
      <c r="T14" s="668" t="s">
        <v>52</v>
      </c>
      <c r="U14" s="669"/>
      <c r="V14" s="670"/>
      <c r="W14" s="671" t="s">
        <v>114</v>
      </c>
      <c r="X14" s="672"/>
      <c r="Y14" s="668" t="s">
        <v>52</v>
      </c>
      <c r="Z14" s="669"/>
      <c r="AA14" s="670"/>
      <c r="AB14" s="671" t="s">
        <v>114</v>
      </c>
      <c r="AC14" s="672"/>
    </row>
    <row r="15" spans="1:30" s="152" customFormat="1" ht="13" customHeight="1" x14ac:dyDescent="0.2">
      <c r="B15" s="688" t="s">
        <v>117</v>
      </c>
      <c r="C15" s="688"/>
      <c r="D15" s="688"/>
      <c r="E15" s="668"/>
      <c r="F15" s="669"/>
      <c r="G15" s="670"/>
      <c r="H15" s="673"/>
      <c r="I15" s="674"/>
      <c r="J15" s="668"/>
      <c r="K15" s="669"/>
      <c r="L15" s="670"/>
      <c r="M15" s="673"/>
      <c r="N15" s="674"/>
      <c r="O15" s="668"/>
      <c r="P15" s="669"/>
      <c r="Q15" s="670"/>
      <c r="R15" s="673"/>
      <c r="S15" s="674"/>
      <c r="T15" s="668"/>
      <c r="U15" s="669"/>
      <c r="V15" s="670"/>
      <c r="W15" s="673"/>
      <c r="X15" s="674"/>
      <c r="Y15" s="668"/>
      <c r="Z15" s="669"/>
      <c r="AA15" s="670"/>
      <c r="AB15" s="673"/>
      <c r="AC15" s="674"/>
    </row>
    <row r="16" spans="1:30" s="152" customFormat="1" ht="20.149999999999999" customHeight="1" x14ac:dyDescent="0.2">
      <c r="B16" s="675" t="s">
        <v>51</v>
      </c>
      <c r="C16" s="677" t="s">
        <v>113</v>
      </c>
      <c r="D16" s="678"/>
      <c r="E16" s="657"/>
      <c r="F16" s="658"/>
      <c r="G16" s="659"/>
      <c r="H16" s="660"/>
      <c r="I16" s="661"/>
      <c r="J16" s="657"/>
      <c r="K16" s="658"/>
      <c r="L16" s="659"/>
      <c r="M16" s="660"/>
      <c r="N16" s="661"/>
      <c r="O16" s="657"/>
      <c r="P16" s="658"/>
      <c r="Q16" s="659"/>
      <c r="R16" s="660"/>
      <c r="S16" s="661"/>
      <c r="T16" s="657"/>
      <c r="U16" s="658"/>
      <c r="V16" s="659"/>
      <c r="W16" s="660"/>
      <c r="X16" s="661"/>
      <c r="Y16" s="657"/>
      <c r="Z16" s="658"/>
      <c r="AA16" s="659"/>
      <c r="AB16" s="660"/>
      <c r="AC16" s="661"/>
    </row>
    <row r="17" spans="2:29" s="152" customFormat="1" ht="20.149999999999999" customHeight="1" x14ac:dyDescent="0.2">
      <c r="B17" s="675"/>
      <c r="C17" s="671"/>
      <c r="D17" s="672"/>
      <c r="E17" s="662"/>
      <c r="F17" s="663"/>
      <c r="G17" s="664"/>
      <c r="H17" s="660"/>
      <c r="I17" s="661"/>
      <c r="J17" s="662"/>
      <c r="K17" s="663"/>
      <c r="L17" s="664"/>
      <c r="M17" s="660"/>
      <c r="N17" s="661"/>
      <c r="O17" s="662"/>
      <c r="P17" s="663"/>
      <c r="Q17" s="664"/>
      <c r="R17" s="660"/>
      <c r="S17" s="661"/>
      <c r="T17" s="662"/>
      <c r="U17" s="663"/>
      <c r="V17" s="664"/>
      <c r="W17" s="660"/>
      <c r="X17" s="661"/>
      <c r="Y17" s="662"/>
      <c r="Z17" s="663"/>
      <c r="AA17" s="664"/>
      <c r="AB17" s="660"/>
      <c r="AC17" s="661"/>
    </row>
    <row r="18" spans="2:29" s="152" customFormat="1" ht="20.149999999999999" customHeight="1" x14ac:dyDescent="0.2">
      <c r="B18" s="675"/>
      <c r="C18" s="679" t="s">
        <v>184</v>
      </c>
      <c r="D18" s="680"/>
      <c r="E18" s="649"/>
      <c r="F18" s="650"/>
      <c r="G18" s="651"/>
      <c r="H18" s="655"/>
      <c r="I18" s="656"/>
      <c r="J18" s="649"/>
      <c r="K18" s="650"/>
      <c r="L18" s="651"/>
      <c r="M18" s="655"/>
      <c r="N18" s="656"/>
      <c r="O18" s="649"/>
      <c r="P18" s="650"/>
      <c r="Q18" s="651"/>
      <c r="R18" s="655"/>
      <c r="S18" s="656"/>
      <c r="T18" s="649"/>
      <c r="U18" s="650"/>
      <c r="V18" s="651"/>
      <c r="W18" s="655"/>
      <c r="X18" s="656"/>
      <c r="Y18" s="649"/>
      <c r="Z18" s="650"/>
      <c r="AA18" s="651"/>
      <c r="AB18" s="655"/>
      <c r="AC18" s="656"/>
    </row>
    <row r="19" spans="2:29" s="152" customFormat="1" ht="20.149999999999999" customHeight="1" x14ac:dyDescent="0.2">
      <c r="B19" s="675"/>
      <c r="C19" s="681"/>
      <c r="D19" s="682"/>
      <c r="E19" s="652"/>
      <c r="F19" s="653"/>
      <c r="G19" s="654"/>
      <c r="H19" s="655"/>
      <c r="I19" s="656"/>
      <c r="J19" s="652"/>
      <c r="K19" s="653"/>
      <c r="L19" s="654"/>
      <c r="M19" s="655"/>
      <c r="N19" s="656"/>
      <c r="O19" s="652"/>
      <c r="P19" s="653"/>
      <c r="Q19" s="654"/>
      <c r="R19" s="655"/>
      <c r="S19" s="656"/>
      <c r="T19" s="652"/>
      <c r="U19" s="653"/>
      <c r="V19" s="654"/>
      <c r="W19" s="655"/>
      <c r="X19" s="656"/>
      <c r="Y19" s="652"/>
      <c r="Z19" s="653"/>
      <c r="AA19" s="654"/>
      <c r="AB19" s="655"/>
      <c r="AC19" s="656"/>
    </row>
    <row r="20" spans="2:29" s="152" customFormat="1" ht="20.149999999999999" customHeight="1" x14ac:dyDescent="0.2">
      <c r="B20" s="675"/>
      <c r="C20" s="677" t="s">
        <v>47</v>
      </c>
      <c r="D20" s="678"/>
      <c r="E20" s="657"/>
      <c r="F20" s="658"/>
      <c r="G20" s="659"/>
      <c r="H20" s="660"/>
      <c r="I20" s="661"/>
      <c r="J20" s="657"/>
      <c r="K20" s="658"/>
      <c r="L20" s="659"/>
      <c r="M20" s="660"/>
      <c r="N20" s="661"/>
      <c r="O20" s="657"/>
      <c r="P20" s="658"/>
      <c r="Q20" s="659"/>
      <c r="R20" s="660"/>
      <c r="S20" s="661"/>
      <c r="T20" s="657"/>
      <c r="U20" s="658"/>
      <c r="V20" s="659"/>
      <c r="W20" s="660"/>
      <c r="X20" s="661"/>
      <c r="Y20" s="657"/>
      <c r="Z20" s="658"/>
      <c r="AA20" s="659"/>
      <c r="AB20" s="660"/>
      <c r="AC20" s="661"/>
    </row>
    <row r="21" spans="2:29" s="152" customFormat="1" ht="20.149999999999999" customHeight="1" x14ac:dyDescent="0.2">
      <c r="B21" s="675"/>
      <c r="C21" s="671"/>
      <c r="D21" s="672"/>
      <c r="E21" s="662"/>
      <c r="F21" s="663"/>
      <c r="G21" s="664"/>
      <c r="H21" s="660"/>
      <c r="I21" s="661"/>
      <c r="J21" s="662"/>
      <c r="K21" s="663"/>
      <c r="L21" s="664"/>
      <c r="M21" s="660"/>
      <c r="N21" s="661"/>
      <c r="O21" s="662"/>
      <c r="P21" s="663"/>
      <c r="Q21" s="664"/>
      <c r="R21" s="660"/>
      <c r="S21" s="661"/>
      <c r="T21" s="662"/>
      <c r="U21" s="663"/>
      <c r="V21" s="664"/>
      <c r="W21" s="660"/>
      <c r="X21" s="661"/>
      <c r="Y21" s="662"/>
      <c r="Z21" s="663"/>
      <c r="AA21" s="664"/>
      <c r="AB21" s="660"/>
      <c r="AC21" s="661"/>
    </row>
    <row r="22" spans="2:29" s="152" customFormat="1" ht="20.149999999999999" customHeight="1" x14ac:dyDescent="0.2">
      <c r="B22" s="675" t="s">
        <v>50</v>
      </c>
      <c r="C22" s="677" t="s">
        <v>113</v>
      </c>
      <c r="D22" s="678"/>
      <c r="E22" s="657"/>
      <c r="F22" s="658"/>
      <c r="G22" s="659"/>
      <c r="H22" s="660"/>
      <c r="I22" s="661"/>
      <c r="J22" s="657"/>
      <c r="K22" s="658"/>
      <c r="L22" s="659"/>
      <c r="M22" s="660"/>
      <c r="N22" s="661"/>
      <c r="O22" s="657"/>
      <c r="P22" s="658"/>
      <c r="Q22" s="659"/>
      <c r="R22" s="660"/>
      <c r="S22" s="661"/>
      <c r="T22" s="657"/>
      <c r="U22" s="658"/>
      <c r="V22" s="659"/>
      <c r="W22" s="660"/>
      <c r="X22" s="661"/>
      <c r="Y22" s="657"/>
      <c r="Z22" s="658"/>
      <c r="AA22" s="659"/>
      <c r="AB22" s="660"/>
      <c r="AC22" s="661"/>
    </row>
    <row r="23" spans="2:29" s="152" customFormat="1" ht="20.149999999999999" customHeight="1" x14ac:dyDescent="0.2">
      <c r="B23" s="675"/>
      <c r="C23" s="671"/>
      <c r="D23" s="672"/>
      <c r="E23" s="662"/>
      <c r="F23" s="663"/>
      <c r="G23" s="664"/>
      <c r="H23" s="660"/>
      <c r="I23" s="661"/>
      <c r="J23" s="662"/>
      <c r="K23" s="663"/>
      <c r="L23" s="664"/>
      <c r="M23" s="660"/>
      <c r="N23" s="661"/>
      <c r="O23" s="662"/>
      <c r="P23" s="663"/>
      <c r="Q23" s="664"/>
      <c r="R23" s="660"/>
      <c r="S23" s="661"/>
      <c r="T23" s="662"/>
      <c r="U23" s="663"/>
      <c r="V23" s="664"/>
      <c r="W23" s="660"/>
      <c r="X23" s="661"/>
      <c r="Y23" s="662"/>
      <c r="Z23" s="663"/>
      <c r="AA23" s="664"/>
      <c r="AB23" s="660"/>
      <c r="AC23" s="661"/>
    </row>
    <row r="24" spans="2:29" s="152" customFormat="1" ht="20.149999999999999" customHeight="1" x14ac:dyDescent="0.2">
      <c r="B24" s="675"/>
      <c r="C24" s="679" t="s">
        <v>184</v>
      </c>
      <c r="D24" s="680"/>
      <c r="E24" s="649"/>
      <c r="F24" s="650"/>
      <c r="G24" s="651"/>
      <c r="H24" s="655"/>
      <c r="I24" s="656"/>
      <c r="J24" s="649"/>
      <c r="K24" s="650"/>
      <c r="L24" s="651"/>
      <c r="M24" s="655"/>
      <c r="N24" s="656"/>
      <c r="O24" s="649"/>
      <c r="P24" s="650"/>
      <c r="Q24" s="651"/>
      <c r="R24" s="655"/>
      <c r="S24" s="656"/>
      <c r="T24" s="649"/>
      <c r="U24" s="650"/>
      <c r="V24" s="651"/>
      <c r="W24" s="655"/>
      <c r="X24" s="656"/>
      <c r="Y24" s="649"/>
      <c r="Z24" s="650"/>
      <c r="AA24" s="651"/>
      <c r="AB24" s="655"/>
      <c r="AC24" s="656"/>
    </row>
    <row r="25" spans="2:29" s="152" customFormat="1" ht="20.149999999999999" customHeight="1" x14ac:dyDescent="0.2">
      <c r="B25" s="675"/>
      <c r="C25" s="681"/>
      <c r="D25" s="682"/>
      <c r="E25" s="652"/>
      <c r="F25" s="653"/>
      <c r="G25" s="654"/>
      <c r="H25" s="655"/>
      <c r="I25" s="656"/>
      <c r="J25" s="652"/>
      <c r="K25" s="653"/>
      <c r="L25" s="654"/>
      <c r="M25" s="655"/>
      <c r="N25" s="656"/>
      <c r="O25" s="652"/>
      <c r="P25" s="653"/>
      <c r="Q25" s="654"/>
      <c r="R25" s="655"/>
      <c r="S25" s="656"/>
      <c r="T25" s="652"/>
      <c r="U25" s="653"/>
      <c r="V25" s="654"/>
      <c r="W25" s="655"/>
      <c r="X25" s="656"/>
      <c r="Y25" s="652"/>
      <c r="Z25" s="653"/>
      <c r="AA25" s="654"/>
      <c r="AB25" s="655"/>
      <c r="AC25" s="656"/>
    </row>
    <row r="26" spans="2:29" s="152" customFormat="1" ht="20.149999999999999" customHeight="1" x14ac:dyDescent="0.2">
      <c r="B26" s="675"/>
      <c r="C26" s="677" t="s">
        <v>47</v>
      </c>
      <c r="D26" s="678"/>
      <c r="E26" s="657"/>
      <c r="F26" s="658"/>
      <c r="G26" s="659"/>
      <c r="H26" s="660"/>
      <c r="I26" s="661"/>
      <c r="J26" s="657"/>
      <c r="K26" s="658"/>
      <c r="L26" s="659"/>
      <c r="M26" s="660"/>
      <c r="N26" s="661"/>
      <c r="O26" s="657"/>
      <c r="P26" s="658"/>
      <c r="Q26" s="659"/>
      <c r="R26" s="660"/>
      <c r="S26" s="661"/>
      <c r="T26" s="657"/>
      <c r="U26" s="658"/>
      <c r="V26" s="659"/>
      <c r="W26" s="660"/>
      <c r="X26" s="661"/>
      <c r="Y26" s="657"/>
      <c r="Z26" s="658"/>
      <c r="AA26" s="659"/>
      <c r="AB26" s="660"/>
      <c r="AC26" s="661"/>
    </row>
    <row r="27" spans="2:29" s="152" customFormat="1" ht="20.149999999999999" customHeight="1" x14ac:dyDescent="0.2">
      <c r="B27" s="675"/>
      <c r="C27" s="671"/>
      <c r="D27" s="672"/>
      <c r="E27" s="662"/>
      <c r="F27" s="663"/>
      <c r="G27" s="664"/>
      <c r="H27" s="660"/>
      <c r="I27" s="661"/>
      <c r="J27" s="662"/>
      <c r="K27" s="663"/>
      <c r="L27" s="664"/>
      <c r="M27" s="660"/>
      <c r="N27" s="661"/>
      <c r="O27" s="662"/>
      <c r="P27" s="663"/>
      <c r="Q27" s="664"/>
      <c r="R27" s="660"/>
      <c r="S27" s="661"/>
      <c r="T27" s="662"/>
      <c r="U27" s="663"/>
      <c r="V27" s="664"/>
      <c r="W27" s="660"/>
      <c r="X27" s="661"/>
      <c r="Y27" s="662"/>
      <c r="Z27" s="663"/>
      <c r="AA27" s="664"/>
      <c r="AB27" s="660"/>
      <c r="AC27" s="661"/>
    </row>
    <row r="28" spans="2:29" s="152" customFormat="1" ht="20.149999999999999" customHeight="1" x14ac:dyDescent="0.2">
      <c r="B28" s="676" t="s">
        <v>49</v>
      </c>
      <c r="C28" s="677" t="s">
        <v>113</v>
      </c>
      <c r="D28" s="678"/>
      <c r="E28" s="657"/>
      <c r="F28" s="658"/>
      <c r="G28" s="659"/>
      <c r="H28" s="660"/>
      <c r="I28" s="661"/>
      <c r="J28" s="657"/>
      <c r="K28" s="658"/>
      <c r="L28" s="659"/>
      <c r="M28" s="660"/>
      <c r="N28" s="661"/>
      <c r="O28" s="657"/>
      <c r="P28" s="658"/>
      <c r="Q28" s="659"/>
      <c r="R28" s="660"/>
      <c r="S28" s="661"/>
      <c r="T28" s="657"/>
      <c r="U28" s="658"/>
      <c r="V28" s="659"/>
      <c r="W28" s="660"/>
      <c r="X28" s="661"/>
      <c r="Y28" s="657"/>
      <c r="Z28" s="658"/>
      <c r="AA28" s="659"/>
      <c r="AB28" s="660"/>
      <c r="AC28" s="661"/>
    </row>
    <row r="29" spans="2:29" s="152" customFormat="1" ht="20.149999999999999" customHeight="1" x14ac:dyDescent="0.2">
      <c r="B29" s="675"/>
      <c r="C29" s="671"/>
      <c r="D29" s="672"/>
      <c r="E29" s="662"/>
      <c r="F29" s="663"/>
      <c r="G29" s="664"/>
      <c r="H29" s="660"/>
      <c r="I29" s="661"/>
      <c r="J29" s="662"/>
      <c r="K29" s="663"/>
      <c r="L29" s="664"/>
      <c r="M29" s="660"/>
      <c r="N29" s="661"/>
      <c r="O29" s="662"/>
      <c r="P29" s="663"/>
      <c r="Q29" s="664"/>
      <c r="R29" s="660"/>
      <c r="S29" s="661"/>
      <c r="T29" s="662"/>
      <c r="U29" s="663"/>
      <c r="V29" s="664"/>
      <c r="W29" s="660"/>
      <c r="X29" s="661"/>
      <c r="Y29" s="662"/>
      <c r="Z29" s="663"/>
      <c r="AA29" s="664"/>
      <c r="AB29" s="660"/>
      <c r="AC29" s="661"/>
    </row>
    <row r="30" spans="2:29" s="152" customFormat="1" ht="20.149999999999999" customHeight="1" x14ac:dyDescent="0.2">
      <c r="B30" s="675"/>
      <c r="C30" s="679" t="s">
        <v>184</v>
      </c>
      <c r="D30" s="680"/>
      <c r="E30" s="649"/>
      <c r="F30" s="650"/>
      <c r="G30" s="651"/>
      <c r="H30" s="655"/>
      <c r="I30" s="656"/>
      <c r="J30" s="649"/>
      <c r="K30" s="650"/>
      <c r="L30" s="651"/>
      <c r="M30" s="655"/>
      <c r="N30" s="656"/>
      <c r="O30" s="649"/>
      <c r="P30" s="650"/>
      <c r="Q30" s="651"/>
      <c r="R30" s="655"/>
      <c r="S30" s="656"/>
      <c r="T30" s="649"/>
      <c r="U30" s="650"/>
      <c r="V30" s="651"/>
      <c r="W30" s="655"/>
      <c r="X30" s="656"/>
      <c r="Y30" s="649"/>
      <c r="Z30" s="650"/>
      <c r="AA30" s="651"/>
      <c r="AB30" s="655"/>
      <c r="AC30" s="656"/>
    </row>
    <row r="31" spans="2:29" s="152" customFormat="1" ht="20.149999999999999" customHeight="1" x14ac:dyDescent="0.2">
      <c r="B31" s="675"/>
      <c r="C31" s="681"/>
      <c r="D31" s="682"/>
      <c r="E31" s="652"/>
      <c r="F31" s="653"/>
      <c r="G31" s="654"/>
      <c r="H31" s="655"/>
      <c r="I31" s="656"/>
      <c r="J31" s="652"/>
      <c r="K31" s="653"/>
      <c r="L31" s="654"/>
      <c r="M31" s="655"/>
      <c r="N31" s="656"/>
      <c r="O31" s="652"/>
      <c r="P31" s="653"/>
      <c r="Q31" s="654"/>
      <c r="R31" s="655"/>
      <c r="S31" s="656"/>
      <c r="T31" s="652"/>
      <c r="U31" s="653"/>
      <c r="V31" s="654"/>
      <c r="W31" s="655"/>
      <c r="X31" s="656"/>
      <c r="Y31" s="652"/>
      <c r="Z31" s="653"/>
      <c r="AA31" s="654"/>
      <c r="AB31" s="655"/>
      <c r="AC31" s="656"/>
    </row>
    <row r="32" spans="2:29" s="152" customFormat="1" ht="20.149999999999999" customHeight="1" x14ac:dyDescent="0.2">
      <c r="B32" s="675"/>
      <c r="C32" s="677" t="s">
        <v>47</v>
      </c>
      <c r="D32" s="678"/>
      <c r="E32" s="657"/>
      <c r="F32" s="658"/>
      <c r="G32" s="659"/>
      <c r="H32" s="660"/>
      <c r="I32" s="661"/>
      <c r="J32" s="657"/>
      <c r="K32" s="658"/>
      <c r="L32" s="659"/>
      <c r="M32" s="660"/>
      <c r="N32" s="661"/>
      <c r="O32" s="657"/>
      <c r="P32" s="658"/>
      <c r="Q32" s="659"/>
      <c r="R32" s="660"/>
      <c r="S32" s="661"/>
      <c r="T32" s="657"/>
      <c r="U32" s="658"/>
      <c r="V32" s="659"/>
      <c r="W32" s="660"/>
      <c r="X32" s="661"/>
      <c r="Y32" s="657"/>
      <c r="Z32" s="658"/>
      <c r="AA32" s="659"/>
      <c r="AB32" s="660"/>
      <c r="AC32" s="661"/>
    </row>
    <row r="33" spans="2:29" s="152" customFormat="1" ht="20.149999999999999" customHeight="1" x14ac:dyDescent="0.2">
      <c r="B33" s="675"/>
      <c r="C33" s="671"/>
      <c r="D33" s="672"/>
      <c r="E33" s="662"/>
      <c r="F33" s="663"/>
      <c r="G33" s="664"/>
      <c r="H33" s="660"/>
      <c r="I33" s="661"/>
      <c r="J33" s="662"/>
      <c r="K33" s="663"/>
      <c r="L33" s="664"/>
      <c r="M33" s="660"/>
      <c r="N33" s="661"/>
      <c r="O33" s="662"/>
      <c r="P33" s="663"/>
      <c r="Q33" s="664"/>
      <c r="R33" s="660"/>
      <c r="S33" s="661"/>
      <c r="T33" s="662"/>
      <c r="U33" s="663"/>
      <c r="V33" s="664"/>
      <c r="W33" s="660"/>
      <c r="X33" s="661"/>
      <c r="Y33" s="662"/>
      <c r="Z33" s="663"/>
      <c r="AA33" s="664"/>
      <c r="AB33" s="660"/>
      <c r="AC33" s="661"/>
    </row>
    <row r="34" spans="2:29" s="152" customFormat="1" ht="20.149999999999999" customHeight="1" x14ac:dyDescent="0.2">
      <c r="B34" s="675" t="s">
        <v>48</v>
      </c>
      <c r="C34" s="677" t="s">
        <v>113</v>
      </c>
      <c r="D34" s="678"/>
      <c r="E34" s="657" t="str">
        <f>IF(SUM(E16,E22,E28)=0,"",SUM(E16,E22,E28))</f>
        <v/>
      </c>
      <c r="F34" s="658"/>
      <c r="G34" s="659"/>
      <c r="H34" s="660" t="str">
        <f>IF(SUM(H16,H22,H28)=0,"",SUM(H16,H22,H28))</f>
        <v/>
      </c>
      <c r="I34" s="661"/>
      <c r="J34" s="657" t="str">
        <f>IF(SUM(J16,J22,J28)=0,"",SUM(J16,J22,J28))</f>
        <v/>
      </c>
      <c r="K34" s="658"/>
      <c r="L34" s="659"/>
      <c r="M34" s="660" t="str">
        <f>IF(SUM(M16,M22,M28)=0,"",SUM(M16,M22,M28))</f>
        <v/>
      </c>
      <c r="N34" s="661"/>
      <c r="O34" s="657" t="str">
        <f>IF(SUM(O16,O22,O28)=0,"",SUM(O16,O22,O28))</f>
        <v/>
      </c>
      <c r="P34" s="658"/>
      <c r="Q34" s="659"/>
      <c r="R34" s="660" t="str">
        <f>IF(SUM(R16,R22,R28)=0,"",SUM(R16,R22,R28))</f>
        <v/>
      </c>
      <c r="S34" s="661"/>
      <c r="T34" s="657" t="str">
        <f>IF(SUM(T16,T22,T28)=0,"",SUM(T16,T22,T28))</f>
        <v/>
      </c>
      <c r="U34" s="658"/>
      <c r="V34" s="659"/>
      <c r="W34" s="660" t="str">
        <f>IF(SUM(W16,W22,W28)=0,"",SUM(W16,W22,W28))</f>
        <v/>
      </c>
      <c r="X34" s="661"/>
      <c r="Y34" s="657" t="str">
        <f>IF(SUM(Y16,Y22,Y28)=0,"",SUM(Y16,Y22,Y28))</f>
        <v/>
      </c>
      <c r="Z34" s="658"/>
      <c r="AA34" s="659"/>
      <c r="AB34" s="660" t="str">
        <f>IF(SUM(AB16,AB22,AB28)=0,"",SUM(AB16,AB22,AB28))</f>
        <v/>
      </c>
      <c r="AC34" s="661"/>
    </row>
    <row r="35" spans="2:29" s="152" customFormat="1" ht="20.149999999999999" customHeight="1" x14ac:dyDescent="0.2">
      <c r="B35" s="675"/>
      <c r="C35" s="671"/>
      <c r="D35" s="672"/>
      <c r="E35" s="662" t="str">
        <f>IF(SUM(E17,E23,E29)=0,"",SUM(E17,E23,E29))</f>
        <v/>
      </c>
      <c r="F35" s="663"/>
      <c r="G35" s="664"/>
      <c r="H35" s="660"/>
      <c r="I35" s="661"/>
      <c r="J35" s="662" t="str">
        <f>IF(SUM(J17,J23,J29)=0,"",SUM(J17,J23,J29))</f>
        <v/>
      </c>
      <c r="K35" s="663"/>
      <c r="L35" s="664"/>
      <c r="M35" s="660"/>
      <c r="N35" s="661"/>
      <c r="O35" s="662" t="str">
        <f>IF(SUM(O17,O23,O29)=0,"",SUM(O17,O23,O29))</f>
        <v/>
      </c>
      <c r="P35" s="663"/>
      <c r="Q35" s="664"/>
      <c r="R35" s="660"/>
      <c r="S35" s="661"/>
      <c r="T35" s="662" t="str">
        <f>IF(SUM(T17,T23,T29)=0,"",SUM(T17,T23,T29))</f>
        <v/>
      </c>
      <c r="U35" s="663"/>
      <c r="V35" s="664"/>
      <c r="W35" s="660"/>
      <c r="X35" s="661"/>
      <c r="Y35" s="662" t="str">
        <f>IF(SUM(Y17,Y23,Y29)=0,"",SUM(Y17,Y23,Y29))</f>
        <v/>
      </c>
      <c r="Z35" s="663"/>
      <c r="AA35" s="664"/>
      <c r="AB35" s="660"/>
      <c r="AC35" s="661"/>
    </row>
    <row r="36" spans="2:29" s="152" customFormat="1" ht="20.149999999999999" customHeight="1" x14ac:dyDescent="0.2">
      <c r="B36" s="675"/>
      <c r="C36" s="679" t="s">
        <v>184</v>
      </c>
      <c r="D36" s="680"/>
      <c r="E36" s="649" t="str">
        <f>IF(SUM(E18,E24,E30)=0,"",SUM(E18,E24,E30))</f>
        <v/>
      </c>
      <c r="F36" s="650"/>
      <c r="G36" s="651"/>
      <c r="H36" s="655"/>
      <c r="I36" s="656"/>
      <c r="J36" s="649" t="str">
        <f>IF(SUM(J18,J24,J30)=0,"",SUM(J18,J24,J30))</f>
        <v/>
      </c>
      <c r="K36" s="650"/>
      <c r="L36" s="651"/>
      <c r="M36" s="655"/>
      <c r="N36" s="656"/>
      <c r="O36" s="649" t="str">
        <f>IF(SUM(O18,O24,O30)=0,"",SUM(O18,O24,O30))</f>
        <v/>
      </c>
      <c r="P36" s="650"/>
      <c r="Q36" s="651"/>
      <c r="R36" s="655"/>
      <c r="S36" s="656"/>
      <c r="T36" s="649" t="str">
        <f>IF(SUM(T18,T24,T30)=0,"",SUM(T18,T24,T30))</f>
        <v/>
      </c>
      <c r="U36" s="650"/>
      <c r="V36" s="651"/>
      <c r="W36" s="655"/>
      <c r="X36" s="656"/>
      <c r="Y36" s="649" t="str">
        <f>IF(SUM(Y18,Y24,Y30)=0,"",SUM(Y18,Y24,Y30))</f>
        <v/>
      </c>
      <c r="Z36" s="650"/>
      <c r="AA36" s="651"/>
      <c r="AB36" s="655"/>
      <c r="AC36" s="656"/>
    </row>
    <row r="37" spans="2:29" s="152" customFormat="1" ht="20.149999999999999" customHeight="1" x14ac:dyDescent="0.2">
      <c r="B37" s="675"/>
      <c r="C37" s="681"/>
      <c r="D37" s="682"/>
      <c r="E37" s="652" t="str">
        <f t="shared" ref="E37" si="0">IF(SUM(E19,E25,E31)=0,"",SUM(E19,E25,E31))</f>
        <v/>
      </c>
      <c r="F37" s="653"/>
      <c r="G37" s="654"/>
      <c r="H37" s="655"/>
      <c r="I37" s="656"/>
      <c r="J37" s="652" t="str">
        <f t="shared" ref="J37" si="1">IF(SUM(J19,J25,J31)=0,"",SUM(J19,J25,J31))</f>
        <v/>
      </c>
      <c r="K37" s="653"/>
      <c r="L37" s="654"/>
      <c r="M37" s="655"/>
      <c r="N37" s="656"/>
      <c r="O37" s="652" t="str">
        <f t="shared" ref="O37" si="2">IF(SUM(O19,O25,O31)=0,"",SUM(O19,O25,O31))</f>
        <v/>
      </c>
      <c r="P37" s="653"/>
      <c r="Q37" s="654"/>
      <c r="R37" s="655"/>
      <c r="S37" s="656"/>
      <c r="T37" s="652" t="str">
        <f t="shared" ref="T37" si="3">IF(SUM(T19,T25,T31)=0,"",SUM(T19,T25,T31))</f>
        <v/>
      </c>
      <c r="U37" s="653"/>
      <c r="V37" s="654"/>
      <c r="W37" s="655"/>
      <c r="X37" s="656"/>
      <c r="Y37" s="652" t="str">
        <f t="shared" ref="Y37" si="4">IF(SUM(Y19,Y25,Y31)=0,"",SUM(Y19,Y25,Y31))</f>
        <v/>
      </c>
      <c r="Z37" s="653"/>
      <c r="AA37" s="654"/>
      <c r="AB37" s="655"/>
      <c r="AC37" s="656"/>
    </row>
    <row r="38" spans="2:29" s="152" customFormat="1" ht="20.149999999999999" customHeight="1" x14ac:dyDescent="0.2">
      <c r="B38" s="675"/>
      <c r="C38" s="677" t="s">
        <v>47</v>
      </c>
      <c r="D38" s="678"/>
      <c r="E38" s="657" t="str">
        <f>IF(SUM(E20,E26,E32)=0,"",SUM(E20,E26,E32))</f>
        <v/>
      </c>
      <c r="F38" s="658"/>
      <c r="G38" s="659"/>
      <c r="H38" s="660" t="str">
        <f>IF(SUM(H20,H26,H32)=0,"",SUM(H20,H26,H32))</f>
        <v/>
      </c>
      <c r="I38" s="661"/>
      <c r="J38" s="657" t="str">
        <f>IF(SUM(J20,J26,J32)=0,"",SUM(J20,J26,J32))</f>
        <v/>
      </c>
      <c r="K38" s="658"/>
      <c r="L38" s="659"/>
      <c r="M38" s="660" t="str">
        <f>IF(SUM(M20,M26,M32)=0,"",SUM(M20,M26,M32))</f>
        <v/>
      </c>
      <c r="N38" s="661"/>
      <c r="O38" s="657" t="str">
        <f>IF(SUM(O20,O26,O32)=0,"",SUM(O20,O26,O32))</f>
        <v/>
      </c>
      <c r="P38" s="658"/>
      <c r="Q38" s="659"/>
      <c r="R38" s="660" t="str">
        <f>IF(SUM(R20,R26,R32)=0,"",SUM(R20,R26,R32))</f>
        <v/>
      </c>
      <c r="S38" s="661"/>
      <c r="T38" s="657" t="str">
        <f>IF(SUM(T20,T26,T32)=0,"",SUM(T20,T26,T32))</f>
        <v/>
      </c>
      <c r="U38" s="658"/>
      <c r="V38" s="659"/>
      <c r="W38" s="660" t="str">
        <f>IF(SUM(W20,W26,W32)=0,"",SUM(W20,W26,W32))</f>
        <v/>
      </c>
      <c r="X38" s="661"/>
      <c r="Y38" s="657" t="str">
        <f>IF(SUM(Y20,Y26,Y32)=0,"",SUM(Y20,Y26,Y32))</f>
        <v/>
      </c>
      <c r="Z38" s="658"/>
      <c r="AA38" s="659"/>
      <c r="AB38" s="660" t="str">
        <f>IF(SUM(AB20,AB26,AB32)=0,"",SUM(AB20,AB26,AB32))</f>
        <v/>
      </c>
      <c r="AC38" s="661"/>
    </row>
    <row r="39" spans="2:29" s="152" customFormat="1" ht="20.149999999999999" customHeight="1" x14ac:dyDescent="0.2">
      <c r="B39" s="675"/>
      <c r="C39" s="671"/>
      <c r="D39" s="672"/>
      <c r="E39" s="662" t="str">
        <f>IF(SUM(E21,E27,E33)=0,"",SUM(E21,E27,E33))</f>
        <v/>
      </c>
      <c r="F39" s="663"/>
      <c r="G39" s="664"/>
      <c r="H39" s="660"/>
      <c r="I39" s="661"/>
      <c r="J39" s="662" t="str">
        <f>IF(SUM(J21,J27,J33)=0,"",SUM(J21,J27,J33))</f>
        <v/>
      </c>
      <c r="K39" s="663"/>
      <c r="L39" s="664"/>
      <c r="M39" s="660"/>
      <c r="N39" s="661"/>
      <c r="O39" s="662" t="str">
        <f>IF(SUM(O21,O27,O33)=0,"",SUM(O21,O27,O33))</f>
        <v/>
      </c>
      <c r="P39" s="663"/>
      <c r="Q39" s="664"/>
      <c r="R39" s="660"/>
      <c r="S39" s="661"/>
      <c r="T39" s="662" t="str">
        <f>IF(SUM(T21,T27,T33)=0,"",SUM(T21,T27,T33))</f>
        <v/>
      </c>
      <c r="U39" s="663"/>
      <c r="V39" s="664"/>
      <c r="W39" s="660"/>
      <c r="X39" s="661"/>
      <c r="Y39" s="662" t="str">
        <f>IF(SUM(Y21,Y27,Y33)=0,"",SUM(Y21,Y27,Y33))</f>
        <v/>
      </c>
      <c r="Z39" s="663"/>
      <c r="AA39" s="664"/>
      <c r="AB39" s="660"/>
      <c r="AC39" s="661"/>
    </row>
    <row r="40" spans="2:29" ht="20.149999999999999" customHeight="1" x14ac:dyDescent="0.2">
      <c r="B40" s="159"/>
      <c r="C40" s="159"/>
      <c r="D40" s="159"/>
      <c r="E40" s="159"/>
      <c r="F40" s="159"/>
      <c r="G40" s="160"/>
      <c r="H40" s="160"/>
      <c r="I40" s="160"/>
      <c r="J40" s="160"/>
      <c r="K40" s="160"/>
      <c r="L40" s="160"/>
      <c r="M40" s="160"/>
      <c r="N40" s="160"/>
    </row>
    <row r="41" spans="2:29" ht="20.149999999999999" customHeight="1" x14ac:dyDescent="0.2">
      <c r="B41" s="160"/>
      <c r="C41" s="160"/>
      <c r="D41" s="160"/>
      <c r="E41" s="160"/>
      <c r="F41" s="160"/>
      <c r="G41" s="160"/>
      <c r="H41" s="160"/>
      <c r="I41" s="160"/>
      <c r="J41" s="160"/>
      <c r="K41" s="160"/>
      <c r="L41" s="160"/>
      <c r="M41" s="160"/>
      <c r="N41" s="160"/>
    </row>
    <row r="42" spans="2:29" ht="20.149999999999999" customHeight="1" x14ac:dyDescent="0.2">
      <c r="B42" s="160"/>
      <c r="C42" s="160"/>
      <c r="D42" s="160"/>
      <c r="E42" s="160"/>
      <c r="F42" s="160"/>
      <c r="G42" s="160"/>
      <c r="H42" s="160"/>
      <c r="I42" s="160"/>
      <c r="J42" s="160"/>
      <c r="K42" s="160"/>
      <c r="L42" s="160"/>
      <c r="M42" s="160"/>
      <c r="N42" s="160"/>
    </row>
    <row r="43" spans="2:29" ht="20.149999999999999" customHeight="1" x14ac:dyDescent="0.2">
      <c r="B43" s="160"/>
      <c r="C43" s="160"/>
      <c r="D43" s="160"/>
      <c r="E43" s="160"/>
      <c r="F43" s="160"/>
      <c r="G43" s="160"/>
      <c r="H43" s="160"/>
      <c r="I43" s="160"/>
      <c r="J43" s="160"/>
      <c r="K43" s="160"/>
      <c r="L43" s="160"/>
      <c r="M43" s="160"/>
      <c r="N43" s="160"/>
    </row>
    <row r="44" spans="2:29" ht="20.149999999999999" customHeight="1" x14ac:dyDescent="0.2">
      <c r="B44" s="160"/>
      <c r="C44" s="160"/>
      <c r="D44" s="160"/>
      <c r="E44" s="160"/>
      <c r="F44" s="160"/>
      <c r="G44" s="160"/>
      <c r="H44" s="160"/>
      <c r="I44" s="160"/>
      <c r="J44" s="160"/>
      <c r="K44" s="160"/>
      <c r="L44" s="160"/>
      <c r="M44" s="160"/>
      <c r="N44" s="160"/>
    </row>
  </sheetData>
  <mergeCells count="215">
    <mergeCell ref="J38:L38"/>
    <mergeCell ref="AB1:AC1"/>
    <mergeCell ref="F7:AC7"/>
    <mergeCell ref="F8:I8"/>
    <mergeCell ref="F9:I9"/>
    <mergeCell ref="J8:M8"/>
    <mergeCell ref="B14:D14"/>
    <mergeCell ref="B22:B27"/>
    <mergeCell ref="B16:B21"/>
    <mergeCell ref="C16:D17"/>
    <mergeCell ref="C18:D19"/>
    <mergeCell ref="C20:D21"/>
    <mergeCell ref="C24:D25"/>
    <mergeCell ref="C26:D27"/>
    <mergeCell ref="C22:D23"/>
    <mergeCell ref="B15:D15"/>
    <mergeCell ref="B13:D13"/>
    <mergeCell ref="E13:I13"/>
    <mergeCell ref="H14:I15"/>
    <mergeCell ref="E14:G15"/>
    <mergeCell ref="H16:I17"/>
    <mergeCell ref="E16:G16"/>
    <mergeCell ref="E17:G17"/>
    <mergeCell ref="H18:I19"/>
    <mergeCell ref="E18:G19"/>
    <mergeCell ref="B34:B39"/>
    <mergeCell ref="B28:B33"/>
    <mergeCell ref="C32:D33"/>
    <mergeCell ref="C34:D35"/>
    <mergeCell ref="C36:D37"/>
    <mergeCell ref="C38:D39"/>
    <mergeCell ref="C28:D29"/>
    <mergeCell ref="C30:D31"/>
    <mergeCell ref="E36:G37"/>
    <mergeCell ref="H36:I37"/>
    <mergeCell ref="E38:G38"/>
    <mergeCell ref="H38:I39"/>
    <mergeCell ref="E39:G39"/>
    <mergeCell ref="E20:G20"/>
    <mergeCell ref="H20:I21"/>
    <mergeCell ref="E21:G21"/>
    <mergeCell ref="E22:G22"/>
    <mergeCell ref="H22:I23"/>
    <mergeCell ref="E23:G23"/>
    <mergeCell ref="E24:G25"/>
    <mergeCell ref="H24:I25"/>
    <mergeCell ref="E26:G26"/>
    <mergeCell ref="H26:I27"/>
    <mergeCell ref="E27:G27"/>
    <mergeCell ref="E28:G28"/>
    <mergeCell ref="H28:I29"/>
    <mergeCell ref="E29:G29"/>
    <mergeCell ref="E30:G31"/>
    <mergeCell ref="H30:I31"/>
    <mergeCell ref="E32:G32"/>
    <mergeCell ref="H32:I33"/>
    <mergeCell ref="E33:G33"/>
    <mergeCell ref="E34:G34"/>
    <mergeCell ref="H34:I35"/>
    <mergeCell ref="E35:G35"/>
    <mergeCell ref="J13:N13"/>
    <mergeCell ref="J14:L15"/>
    <mergeCell ref="M14:N15"/>
    <mergeCell ref="J16:L16"/>
    <mergeCell ref="M16:N17"/>
    <mergeCell ref="J17:L17"/>
    <mergeCell ref="J18:L19"/>
    <mergeCell ref="M18:N19"/>
    <mergeCell ref="J20:L20"/>
    <mergeCell ref="M20:N21"/>
    <mergeCell ref="J21:L21"/>
    <mergeCell ref="J22:L22"/>
    <mergeCell ref="M22:N23"/>
    <mergeCell ref="J23:L23"/>
    <mergeCell ref="J24:L25"/>
    <mergeCell ref="M24:N25"/>
    <mergeCell ref="J26:L26"/>
    <mergeCell ref="M26:N27"/>
    <mergeCell ref="J27:L27"/>
    <mergeCell ref="J28:L28"/>
    <mergeCell ref="M28:N29"/>
    <mergeCell ref="J29:L29"/>
    <mergeCell ref="J30:L31"/>
    <mergeCell ref="M30:N31"/>
    <mergeCell ref="J32:L32"/>
    <mergeCell ref="M32:N33"/>
    <mergeCell ref="J33:L33"/>
    <mergeCell ref="J34:L34"/>
    <mergeCell ref="M34:N35"/>
    <mergeCell ref="J35:L35"/>
    <mergeCell ref="J36:L37"/>
    <mergeCell ref="M36:N37"/>
    <mergeCell ref="M38:N39"/>
    <mergeCell ref="J39:L39"/>
    <mergeCell ref="O13:S13"/>
    <mergeCell ref="O14:Q15"/>
    <mergeCell ref="R14:S15"/>
    <mergeCell ref="O16:Q16"/>
    <mergeCell ref="R16:S17"/>
    <mergeCell ref="O17:Q17"/>
    <mergeCell ref="O18:Q19"/>
    <mergeCell ref="R18:S19"/>
    <mergeCell ref="O20:Q20"/>
    <mergeCell ref="R20:S21"/>
    <mergeCell ref="O21:Q21"/>
    <mergeCell ref="O22:Q22"/>
    <mergeCell ref="R22:S23"/>
    <mergeCell ref="O23:Q23"/>
    <mergeCell ref="O24:Q25"/>
    <mergeCell ref="R24:S25"/>
    <mergeCell ref="O26:Q26"/>
    <mergeCell ref="R26:S27"/>
    <mergeCell ref="O27:Q27"/>
    <mergeCell ref="O28:Q28"/>
    <mergeCell ref="R28:S29"/>
    <mergeCell ref="O29:Q29"/>
    <mergeCell ref="O30:Q31"/>
    <mergeCell ref="R30:S31"/>
    <mergeCell ref="O32:Q32"/>
    <mergeCell ref="R32:S33"/>
    <mergeCell ref="O33:Q33"/>
    <mergeCell ref="O34:Q34"/>
    <mergeCell ref="R34:S35"/>
    <mergeCell ref="O35:Q35"/>
    <mergeCell ref="O36:Q37"/>
    <mergeCell ref="R36:S37"/>
    <mergeCell ref="O38:Q38"/>
    <mergeCell ref="R38:S39"/>
    <mergeCell ref="O39:Q39"/>
    <mergeCell ref="T13:X13"/>
    <mergeCell ref="T14:V15"/>
    <mergeCell ref="W14:X15"/>
    <mergeCell ref="T16:V16"/>
    <mergeCell ref="W16:X17"/>
    <mergeCell ref="T17:V17"/>
    <mergeCell ref="T18:V19"/>
    <mergeCell ref="W18:X19"/>
    <mergeCell ref="T20:V20"/>
    <mergeCell ref="W20:X21"/>
    <mergeCell ref="T21:V21"/>
    <mergeCell ref="T22:V22"/>
    <mergeCell ref="W22:X23"/>
    <mergeCell ref="T23:V23"/>
    <mergeCell ref="T24:V25"/>
    <mergeCell ref="W24:X25"/>
    <mergeCell ref="T26:V26"/>
    <mergeCell ref="W26:X27"/>
    <mergeCell ref="T27:V27"/>
    <mergeCell ref="T28:V28"/>
    <mergeCell ref="W28:X29"/>
    <mergeCell ref="T29:V29"/>
    <mergeCell ref="T30:V31"/>
    <mergeCell ref="W30:X31"/>
    <mergeCell ref="T32:V32"/>
    <mergeCell ref="W32:X33"/>
    <mergeCell ref="T33:V33"/>
    <mergeCell ref="T34:V34"/>
    <mergeCell ref="W34:X35"/>
    <mergeCell ref="T35:V35"/>
    <mergeCell ref="T36:V37"/>
    <mergeCell ref="W36:X37"/>
    <mergeCell ref="T38:V38"/>
    <mergeCell ref="W38:X39"/>
    <mergeCell ref="T39:V39"/>
    <mergeCell ref="Y13:AC13"/>
    <mergeCell ref="Y14:AA15"/>
    <mergeCell ref="AB14:AC15"/>
    <mergeCell ref="Y16:AA16"/>
    <mergeCell ref="AB16:AC17"/>
    <mergeCell ref="Y17:AA17"/>
    <mergeCell ref="Y18:AA19"/>
    <mergeCell ref="AB18:AC19"/>
    <mergeCell ref="Y20:AA20"/>
    <mergeCell ref="AB20:AC21"/>
    <mergeCell ref="Y21:AA21"/>
    <mergeCell ref="Y22:AA22"/>
    <mergeCell ref="AB22:AC23"/>
    <mergeCell ref="Y23:AA23"/>
    <mergeCell ref="Y24:AA25"/>
    <mergeCell ref="AB24:AC25"/>
    <mergeCell ref="Y26:AA26"/>
    <mergeCell ref="AB26:AC27"/>
    <mergeCell ref="Y27:AA27"/>
    <mergeCell ref="Y36:AA37"/>
    <mergeCell ref="AB36:AC37"/>
    <mergeCell ref="Y38:AA38"/>
    <mergeCell ref="AB38:AC39"/>
    <mergeCell ref="Y39:AA39"/>
    <mergeCell ref="Y28:AA28"/>
    <mergeCell ref="AB28:AC29"/>
    <mergeCell ref="Y29:AA29"/>
    <mergeCell ref="Y30:AA31"/>
    <mergeCell ref="AB30:AC31"/>
    <mergeCell ref="Y32:AA32"/>
    <mergeCell ref="AB32:AC33"/>
    <mergeCell ref="Y33:AA33"/>
    <mergeCell ref="Y34:AA34"/>
    <mergeCell ref="AB34:AC35"/>
    <mergeCell ref="Y35:AA35"/>
    <mergeCell ref="B7:E7"/>
    <mergeCell ref="B8:E8"/>
    <mergeCell ref="B9:E9"/>
    <mergeCell ref="A1:H1"/>
    <mergeCell ref="A2:AD2"/>
    <mergeCell ref="A3:AD3"/>
    <mergeCell ref="A4:AD4"/>
    <mergeCell ref="N8:Q8"/>
    <mergeCell ref="R8:U8"/>
    <mergeCell ref="V8:Y8"/>
    <mergeCell ref="Z8:AC8"/>
    <mergeCell ref="J9:M9"/>
    <mergeCell ref="N9:Q9"/>
    <mergeCell ref="R9:U9"/>
    <mergeCell ref="V9:Y9"/>
    <mergeCell ref="Z9:AC9"/>
  </mergeCells>
  <phoneticPr fontId="2"/>
  <printOptions horizontalCentered="1"/>
  <pageMargins left="0.39370078740157483" right="0.39370078740157483" top="0.59055118110236227" bottom="0.59055118110236227" header="0.51181102362204722" footer="0.51181102362204722"/>
  <pageSetup paperSize="9" scale="94"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N34"/>
  <sheetViews>
    <sheetView view="pageBreakPreview" topLeftCell="A3" zoomScaleNormal="100" zoomScaleSheetLayoutView="100" workbookViewId="0">
      <selection activeCell="P15" sqref="P15"/>
    </sheetView>
  </sheetViews>
  <sheetFormatPr defaultColWidth="6.6328125" defaultRowHeight="20.149999999999999" customHeight="1" x14ac:dyDescent="0.2"/>
  <cols>
    <col min="1" max="1" width="2.6328125" style="122" customWidth="1"/>
    <col min="2" max="3" width="3.6328125" style="122" customWidth="1"/>
    <col min="4" max="4" width="5.6328125" style="122" customWidth="1"/>
    <col min="5" max="5" width="9.6328125" style="122" customWidth="1"/>
    <col min="6" max="6" width="6.6328125" style="122" customWidth="1"/>
    <col min="7" max="7" width="9.6328125" style="122" customWidth="1"/>
    <col min="8" max="8" width="6.6328125" style="122" customWidth="1"/>
    <col min="9" max="9" width="9.6328125" style="122" customWidth="1"/>
    <col min="10" max="10" width="6.6328125" style="122" customWidth="1"/>
    <col min="11" max="11" width="9.6328125" style="122" customWidth="1"/>
    <col min="12" max="12" width="6.6328125" style="122" customWidth="1"/>
    <col min="13" max="13" width="9.6328125" style="122" customWidth="1"/>
    <col min="14" max="16384" width="6.6328125" style="122"/>
  </cols>
  <sheetData>
    <row r="1" spans="1:14" ht="30" customHeight="1" x14ac:dyDescent="0.2">
      <c r="A1" s="648" t="s">
        <v>13</v>
      </c>
      <c r="B1" s="648"/>
      <c r="C1" s="648"/>
      <c r="D1" s="648"/>
      <c r="E1" s="648"/>
      <c r="F1" s="648"/>
      <c r="G1" s="648"/>
      <c r="H1" s="648"/>
      <c r="I1" s="648"/>
      <c r="J1" s="648"/>
      <c r="K1" s="648"/>
      <c r="L1" s="648"/>
      <c r="M1" s="648"/>
      <c r="N1" s="648"/>
    </row>
    <row r="2" spans="1:14" ht="20.149999999999999" customHeight="1" x14ac:dyDescent="0.2">
      <c r="B2" s="122" t="s">
        <v>65</v>
      </c>
    </row>
    <row r="3" spans="1:14" s="152" customFormat="1" ht="25" customHeight="1" x14ac:dyDescent="0.2">
      <c r="B3" s="692" t="s">
        <v>143</v>
      </c>
      <c r="C3" s="692"/>
      <c r="D3" s="692"/>
      <c r="E3" s="679" t="s">
        <v>183</v>
      </c>
      <c r="F3" s="680"/>
      <c r="G3" s="679" t="s">
        <v>183</v>
      </c>
      <c r="H3" s="680"/>
      <c r="I3" s="679" t="s">
        <v>183</v>
      </c>
      <c r="J3" s="680"/>
      <c r="K3" s="679" t="s">
        <v>183</v>
      </c>
      <c r="L3" s="680"/>
      <c r="M3" s="679" t="s">
        <v>183</v>
      </c>
      <c r="N3" s="680"/>
    </row>
    <row r="4" spans="1:14" s="152" customFormat="1" ht="25" customHeight="1" x14ac:dyDescent="0.2">
      <c r="B4" s="688" t="s">
        <v>118</v>
      </c>
      <c r="C4" s="688"/>
      <c r="D4" s="688"/>
      <c r="E4" s="681"/>
      <c r="F4" s="682"/>
      <c r="G4" s="681"/>
      <c r="H4" s="682"/>
      <c r="I4" s="681"/>
      <c r="J4" s="682"/>
      <c r="K4" s="681"/>
      <c r="L4" s="682"/>
      <c r="M4" s="681"/>
      <c r="N4" s="682"/>
    </row>
    <row r="5" spans="1:14" s="152" customFormat="1" ht="25" customHeight="1" x14ac:dyDescent="0.2">
      <c r="B5" s="675" t="s">
        <v>123</v>
      </c>
      <c r="C5" s="675" t="s">
        <v>119</v>
      </c>
      <c r="D5" s="153" t="s">
        <v>122</v>
      </c>
      <c r="E5" s="690"/>
      <c r="F5" s="691"/>
      <c r="G5" s="690"/>
      <c r="H5" s="691"/>
      <c r="I5" s="690"/>
      <c r="J5" s="691"/>
      <c r="K5" s="690"/>
      <c r="L5" s="691"/>
      <c r="M5" s="690"/>
      <c r="N5" s="691"/>
    </row>
    <row r="6" spans="1:14" s="152" customFormat="1" ht="25" customHeight="1" x14ac:dyDescent="0.2">
      <c r="B6" s="675"/>
      <c r="C6" s="675"/>
      <c r="D6" s="154" t="s">
        <v>185</v>
      </c>
      <c r="E6" s="690"/>
      <c r="F6" s="691"/>
      <c r="G6" s="690"/>
      <c r="H6" s="691"/>
      <c r="I6" s="690"/>
      <c r="J6" s="691"/>
      <c r="K6" s="690"/>
      <c r="L6" s="691"/>
      <c r="M6" s="690"/>
      <c r="N6" s="691"/>
    </row>
    <row r="7" spans="1:14" s="152" customFormat="1" ht="25" customHeight="1" x14ac:dyDescent="0.2">
      <c r="B7" s="675"/>
      <c r="C7" s="675" t="s">
        <v>120</v>
      </c>
      <c r="D7" s="153" t="s">
        <v>122</v>
      </c>
      <c r="E7" s="690"/>
      <c r="F7" s="691"/>
      <c r="G7" s="690"/>
      <c r="H7" s="691"/>
      <c r="I7" s="690"/>
      <c r="J7" s="691"/>
      <c r="K7" s="690"/>
      <c r="L7" s="691"/>
      <c r="M7" s="690"/>
      <c r="N7" s="691"/>
    </row>
    <row r="8" spans="1:14" s="152" customFormat="1" ht="25" customHeight="1" x14ac:dyDescent="0.2">
      <c r="B8" s="675"/>
      <c r="C8" s="675"/>
      <c r="D8" s="154" t="s">
        <v>185</v>
      </c>
      <c r="E8" s="690"/>
      <c r="F8" s="691"/>
      <c r="G8" s="690"/>
      <c r="H8" s="691"/>
      <c r="I8" s="690"/>
      <c r="J8" s="691"/>
      <c r="K8" s="690"/>
      <c r="L8" s="691"/>
      <c r="M8" s="690"/>
      <c r="N8" s="691"/>
    </row>
    <row r="9" spans="1:14" s="152" customFormat="1" ht="25" customHeight="1" x14ac:dyDescent="0.2">
      <c r="B9" s="675"/>
      <c r="C9" s="676" t="s">
        <v>49</v>
      </c>
      <c r="D9" s="153" t="s">
        <v>122</v>
      </c>
      <c r="E9" s="690"/>
      <c r="F9" s="691"/>
      <c r="G9" s="690"/>
      <c r="H9" s="691"/>
      <c r="I9" s="690"/>
      <c r="J9" s="691"/>
      <c r="K9" s="690"/>
      <c r="L9" s="691"/>
      <c r="M9" s="690"/>
      <c r="N9" s="691"/>
    </row>
    <row r="10" spans="1:14" s="152" customFormat="1" ht="25" customHeight="1" x14ac:dyDescent="0.2">
      <c r="B10" s="675"/>
      <c r="C10" s="676"/>
      <c r="D10" s="154" t="s">
        <v>185</v>
      </c>
      <c r="E10" s="690"/>
      <c r="F10" s="691"/>
      <c r="G10" s="690"/>
      <c r="H10" s="691"/>
      <c r="I10" s="690"/>
      <c r="J10" s="691"/>
      <c r="K10" s="690"/>
      <c r="L10" s="691"/>
      <c r="M10" s="690"/>
      <c r="N10" s="691"/>
    </row>
    <row r="11" spans="1:14" s="152" customFormat="1" ht="25" customHeight="1" x14ac:dyDescent="0.2">
      <c r="B11" s="675"/>
      <c r="C11" s="675" t="s">
        <v>121</v>
      </c>
      <c r="D11" s="153" t="s">
        <v>122</v>
      </c>
      <c r="E11" s="690" t="str">
        <f>IF(SUM(E5,E7,E9)=0,"",SUM(E5,E7,E9))</f>
        <v/>
      </c>
      <c r="F11" s="691"/>
      <c r="G11" s="690" t="str">
        <f t="shared" ref="G11:G12" si="0">IF(SUM(G5,G7,G9)=0,"",SUM(G5,G7,G9))</f>
        <v/>
      </c>
      <c r="H11" s="691"/>
      <c r="I11" s="690" t="str">
        <f t="shared" ref="I11:I12" si="1">IF(SUM(I5,I7,I9)=0,"",SUM(I5,I7,I9))</f>
        <v/>
      </c>
      <c r="J11" s="691"/>
      <c r="K11" s="690" t="str">
        <f t="shared" ref="K11:K12" si="2">IF(SUM(K5,K7,K9)=0,"",SUM(K5,K7,K9))</f>
        <v/>
      </c>
      <c r="L11" s="691"/>
      <c r="M11" s="690" t="str">
        <f t="shared" ref="M11:M12" si="3">IF(SUM(M5,M7,M9)=0,"",SUM(M5,M7,M9))</f>
        <v/>
      </c>
      <c r="N11" s="691"/>
    </row>
    <row r="12" spans="1:14" s="152" customFormat="1" ht="25" customHeight="1" x14ac:dyDescent="0.2">
      <c r="B12" s="675"/>
      <c r="C12" s="675"/>
      <c r="D12" s="154" t="s">
        <v>185</v>
      </c>
      <c r="E12" s="690" t="str">
        <f>IF(SUM(E6,E8,E10)=0,"",SUM(E6,E8,E10))</f>
        <v/>
      </c>
      <c r="F12" s="691"/>
      <c r="G12" s="690" t="str">
        <f t="shared" si="0"/>
        <v/>
      </c>
      <c r="H12" s="691"/>
      <c r="I12" s="690" t="str">
        <f t="shared" si="1"/>
        <v/>
      </c>
      <c r="J12" s="691"/>
      <c r="K12" s="690" t="str">
        <f t="shared" si="2"/>
        <v/>
      </c>
      <c r="L12" s="691"/>
      <c r="M12" s="690" t="str">
        <f t="shared" si="3"/>
        <v/>
      </c>
      <c r="N12" s="691"/>
    </row>
    <row r="13" spans="1:14" s="152" customFormat="1" ht="25" customHeight="1" x14ac:dyDescent="0.2">
      <c r="B13" s="675" t="s">
        <v>124</v>
      </c>
      <c r="C13" s="675" t="s">
        <v>119</v>
      </c>
      <c r="D13" s="153" t="s">
        <v>122</v>
      </c>
      <c r="E13" s="690"/>
      <c r="F13" s="691"/>
      <c r="G13" s="690"/>
      <c r="H13" s="691"/>
      <c r="I13" s="690"/>
      <c r="J13" s="691"/>
      <c r="K13" s="690"/>
      <c r="L13" s="691"/>
      <c r="M13" s="690"/>
      <c r="N13" s="691"/>
    </row>
    <row r="14" spans="1:14" s="152" customFormat="1" ht="25" customHeight="1" x14ac:dyDescent="0.2">
      <c r="B14" s="675"/>
      <c r="C14" s="675"/>
      <c r="D14" s="154" t="s">
        <v>185</v>
      </c>
      <c r="E14" s="690"/>
      <c r="F14" s="691"/>
      <c r="G14" s="690"/>
      <c r="H14" s="691"/>
      <c r="I14" s="690"/>
      <c r="J14" s="691"/>
      <c r="K14" s="690"/>
      <c r="L14" s="691"/>
      <c r="M14" s="690"/>
      <c r="N14" s="691"/>
    </row>
    <row r="15" spans="1:14" s="152" customFormat="1" ht="25" customHeight="1" x14ac:dyDescent="0.2">
      <c r="B15" s="675"/>
      <c r="C15" s="675" t="s">
        <v>120</v>
      </c>
      <c r="D15" s="153" t="s">
        <v>122</v>
      </c>
      <c r="E15" s="690"/>
      <c r="F15" s="691"/>
      <c r="G15" s="690"/>
      <c r="H15" s="691"/>
      <c r="I15" s="690"/>
      <c r="J15" s="691"/>
      <c r="K15" s="690"/>
      <c r="L15" s="691"/>
      <c r="M15" s="690"/>
      <c r="N15" s="691"/>
    </row>
    <row r="16" spans="1:14" s="152" customFormat="1" ht="25" customHeight="1" x14ac:dyDescent="0.2">
      <c r="B16" s="675"/>
      <c r="C16" s="675"/>
      <c r="D16" s="154" t="s">
        <v>185</v>
      </c>
      <c r="E16" s="690"/>
      <c r="F16" s="691"/>
      <c r="G16" s="690"/>
      <c r="H16" s="691"/>
      <c r="I16" s="690"/>
      <c r="J16" s="691"/>
      <c r="K16" s="690"/>
      <c r="L16" s="691"/>
      <c r="M16" s="690"/>
      <c r="N16" s="691"/>
    </row>
    <row r="17" spans="2:14" s="152" customFormat="1" ht="25" customHeight="1" x14ac:dyDescent="0.2">
      <c r="B17" s="675"/>
      <c r="C17" s="676" t="s">
        <v>49</v>
      </c>
      <c r="D17" s="153" t="s">
        <v>122</v>
      </c>
      <c r="E17" s="690"/>
      <c r="F17" s="691"/>
      <c r="G17" s="690"/>
      <c r="H17" s="691"/>
      <c r="I17" s="690"/>
      <c r="J17" s="691"/>
      <c r="K17" s="690"/>
      <c r="L17" s="691"/>
      <c r="M17" s="690"/>
      <c r="N17" s="691"/>
    </row>
    <row r="18" spans="2:14" s="152" customFormat="1" ht="25" customHeight="1" x14ac:dyDescent="0.2">
      <c r="B18" s="675"/>
      <c r="C18" s="676"/>
      <c r="D18" s="154" t="s">
        <v>185</v>
      </c>
      <c r="E18" s="690"/>
      <c r="F18" s="691"/>
      <c r="G18" s="690"/>
      <c r="H18" s="691"/>
      <c r="I18" s="690"/>
      <c r="J18" s="691"/>
      <c r="K18" s="690"/>
      <c r="L18" s="691"/>
      <c r="M18" s="690"/>
      <c r="N18" s="691"/>
    </row>
    <row r="19" spans="2:14" s="152" customFormat="1" ht="25" customHeight="1" x14ac:dyDescent="0.2">
      <c r="B19" s="675"/>
      <c r="C19" s="675" t="s">
        <v>121</v>
      </c>
      <c r="D19" s="153" t="s">
        <v>122</v>
      </c>
      <c r="E19" s="690" t="str">
        <f>IF(SUM(E13,E15,E17)=0,"",SUM(E13,E15,E17))</f>
        <v/>
      </c>
      <c r="F19" s="691"/>
      <c r="G19" s="690" t="str">
        <f t="shared" ref="G19:G20" si="4">IF(SUM(G13,G15,G17)=0,"",SUM(G13,G15,G17))</f>
        <v/>
      </c>
      <c r="H19" s="691"/>
      <c r="I19" s="690" t="str">
        <f t="shared" ref="I19:I20" si="5">IF(SUM(I13,I15,I17)=0,"",SUM(I13,I15,I17))</f>
        <v/>
      </c>
      <c r="J19" s="691"/>
      <c r="K19" s="690" t="str">
        <f t="shared" ref="K19:K20" si="6">IF(SUM(K13,K15,K17)=0,"",SUM(K13,K15,K17))</f>
        <v/>
      </c>
      <c r="L19" s="691"/>
      <c r="M19" s="690" t="str">
        <f t="shared" ref="M19:M20" si="7">IF(SUM(M13,M15,M17)=0,"",SUM(M13,M15,M17))</f>
        <v/>
      </c>
      <c r="N19" s="691"/>
    </row>
    <row r="20" spans="2:14" s="152" customFormat="1" ht="25" customHeight="1" x14ac:dyDescent="0.2">
      <c r="B20" s="675"/>
      <c r="C20" s="675"/>
      <c r="D20" s="154" t="s">
        <v>185</v>
      </c>
      <c r="E20" s="690" t="str">
        <f>IF(SUM(E14,E16,E18)=0,"",SUM(E14,E16,E18))</f>
        <v/>
      </c>
      <c r="F20" s="691"/>
      <c r="G20" s="690" t="str">
        <f t="shared" si="4"/>
        <v/>
      </c>
      <c r="H20" s="691"/>
      <c r="I20" s="690" t="str">
        <f t="shared" si="5"/>
        <v/>
      </c>
      <c r="J20" s="691"/>
      <c r="K20" s="690" t="str">
        <f t="shared" si="6"/>
        <v/>
      </c>
      <c r="L20" s="691"/>
      <c r="M20" s="690" t="str">
        <f t="shared" si="7"/>
        <v/>
      </c>
      <c r="N20" s="691"/>
    </row>
    <row r="21" spans="2:14" s="152" customFormat="1" ht="25" customHeight="1" x14ac:dyDescent="0.2">
      <c r="B21" s="675" t="s">
        <v>125</v>
      </c>
      <c r="C21" s="675" t="s">
        <v>119</v>
      </c>
      <c r="D21" s="153" t="s">
        <v>122</v>
      </c>
      <c r="E21" s="690"/>
      <c r="F21" s="691"/>
      <c r="G21" s="690"/>
      <c r="H21" s="691"/>
      <c r="I21" s="690"/>
      <c r="J21" s="691"/>
      <c r="K21" s="690"/>
      <c r="L21" s="691"/>
      <c r="M21" s="690"/>
      <c r="N21" s="691"/>
    </row>
    <row r="22" spans="2:14" s="152" customFormat="1" ht="25" customHeight="1" x14ac:dyDescent="0.2">
      <c r="B22" s="675"/>
      <c r="C22" s="675"/>
      <c r="D22" s="154" t="s">
        <v>185</v>
      </c>
      <c r="E22" s="690"/>
      <c r="F22" s="691"/>
      <c r="G22" s="690"/>
      <c r="H22" s="691"/>
      <c r="I22" s="690"/>
      <c r="J22" s="691"/>
      <c r="K22" s="690"/>
      <c r="L22" s="691"/>
      <c r="M22" s="690"/>
      <c r="N22" s="691"/>
    </row>
    <row r="23" spans="2:14" s="152" customFormat="1" ht="25" customHeight="1" x14ac:dyDescent="0.2">
      <c r="B23" s="675"/>
      <c r="C23" s="675" t="s">
        <v>120</v>
      </c>
      <c r="D23" s="153" t="s">
        <v>122</v>
      </c>
      <c r="E23" s="690"/>
      <c r="F23" s="691"/>
      <c r="G23" s="690"/>
      <c r="H23" s="691"/>
      <c r="I23" s="690"/>
      <c r="J23" s="691"/>
      <c r="K23" s="690"/>
      <c r="L23" s="691"/>
      <c r="M23" s="690"/>
      <c r="N23" s="691"/>
    </row>
    <row r="24" spans="2:14" s="152" customFormat="1" ht="25" customHeight="1" x14ac:dyDescent="0.2">
      <c r="B24" s="675"/>
      <c r="C24" s="675"/>
      <c r="D24" s="154" t="s">
        <v>185</v>
      </c>
      <c r="E24" s="690"/>
      <c r="F24" s="691"/>
      <c r="G24" s="690"/>
      <c r="H24" s="691"/>
      <c r="I24" s="690"/>
      <c r="J24" s="691"/>
      <c r="K24" s="690"/>
      <c r="L24" s="691"/>
      <c r="M24" s="690"/>
      <c r="N24" s="691"/>
    </row>
    <row r="25" spans="2:14" ht="25" customHeight="1" x14ac:dyDescent="0.2">
      <c r="B25" s="675"/>
      <c r="C25" s="676" t="s">
        <v>49</v>
      </c>
      <c r="D25" s="153" t="s">
        <v>122</v>
      </c>
      <c r="E25" s="690"/>
      <c r="F25" s="691"/>
      <c r="G25" s="690"/>
      <c r="H25" s="691"/>
      <c r="I25" s="690"/>
      <c r="J25" s="691"/>
      <c r="K25" s="690"/>
      <c r="L25" s="691"/>
      <c r="M25" s="690"/>
      <c r="N25" s="691"/>
    </row>
    <row r="26" spans="2:14" ht="25" customHeight="1" x14ac:dyDescent="0.2">
      <c r="B26" s="675"/>
      <c r="C26" s="676"/>
      <c r="D26" s="154" t="s">
        <v>185</v>
      </c>
      <c r="E26" s="690"/>
      <c r="F26" s="691"/>
      <c r="G26" s="690"/>
      <c r="H26" s="691"/>
      <c r="I26" s="690"/>
      <c r="J26" s="691"/>
      <c r="K26" s="690"/>
      <c r="L26" s="691"/>
      <c r="M26" s="690"/>
      <c r="N26" s="691"/>
    </row>
    <row r="27" spans="2:14" ht="25" customHeight="1" x14ac:dyDescent="0.2">
      <c r="B27" s="675"/>
      <c r="C27" s="675" t="s">
        <v>121</v>
      </c>
      <c r="D27" s="153" t="s">
        <v>122</v>
      </c>
      <c r="E27" s="690" t="str">
        <f>IF(SUM(E21,E23,E25)=0,"",SUM(E21,E23,E25))</f>
        <v/>
      </c>
      <c r="F27" s="691"/>
      <c r="G27" s="690" t="str">
        <f t="shared" ref="G27:G28" si="8">IF(SUM(G21,G23,G25)=0,"",SUM(G21,G23,G25))</f>
        <v/>
      </c>
      <c r="H27" s="691"/>
      <c r="I27" s="690" t="str">
        <f t="shared" ref="I27:I28" si="9">IF(SUM(I21,I23,I25)=0,"",SUM(I21,I23,I25))</f>
        <v/>
      </c>
      <c r="J27" s="691"/>
      <c r="K27" s="690" t="str">
        <f t="shared" ref="K27:K28" si="10">IF(SUM(K21,K23,K25)=0,"",SUM(K21,K23,K25))</f>
        <v/>
      </c>
      <c r="L27" s="691"/>
      <c r="M27" s="690" t="str">
        <f t="shared" ref="M27:M28" si="11">IF(SUM(M21,M23,M25)=0,"",SUM(M21,M23,M25))</f>
        <v/>
      </c>
      <c r="N27" s="691"/>
    </row>
    <row r="28" spans="2:14" ht="25" customHeight="1" x14ac:dyDescent="0.2">
      <c r="B28" s="675"/>
      <c r="C28" s="675"/>
      <c r="D28" s="154" t="s">
        <v>185</v>
      </c>
      <c r="E28" s="690" t="str">
        <f>IF(SUM(E22,E24,E26)=0,"",SUM(E22,E24,E26))</f>
        <v/>
      </c>
      <c r="F28" s="691"/>
      <c r="G28" s="690" t="str">
        <f t="shared" si="8"/>
        <v/>
      </c>
      <c r="H28" s="691"/>
      <c r="I28" s="690" t="str">
        <f t="shared" si="9"/>
        <v/>
      </c>
      <c r="J28" s="691"/>
      <c r="K28" s="690" t="str">
        <f t="shared" si="10"/>
        <v/>
      </c>
      <c r="L28" s="691"/>
      <c r="M28" s="690" t="str">
        <f t="shared" si="11"/>
        <v/>
      </c>
      <c r="N28" s="691"/>
    </row>
    <row r="30" spans="2:14" ht="20.149999999999999" customHeight="1" x14ac:dyDescent="0.2">
      <c r="B30" s="122" t="s">
        <v>102</v>
      </c>
    </row>
    <row r="31" spans="2:14" ht="16" customHeight="1" x14ac:dyDescent="0.2">
      <c r="B31" s="122" t="s">
        <v>63</v>
      </c>
    </row>
    <row r="32" spans="2:14" ht="16" customHeight="1" x14ac:dyDescent="0.2">
      <c r="B32" s="122" t="s">
        <v>62</v>
      </c>
    </row>
    <row r="33" spans="2:2" ht="16" customHeight="1" x14ac:dyDescent="0.2">
      <c r="B33" s="122" t="s">
        <v>61</v>
      </c>
    </row>
    <row r="34" spans="2:2" ht="16" customHeight="1" x14ac:dyDescent="0.2">
      <c r="B34" s="122" t="s">
        <v>60</v>
      </c>
    </row>
  </sheetData>
  <mergeCells count="143">
    <mergeCell ref="E18:F18"/>
    <mergeCell ref="E19:F19"/>
    <mergeCell ref="E20:F20"/>
    <mergeCell ref="E25:F25"/>
    <mergeCell ref="I24:J24"/>
    <mergeCell ref="E26:F26"/>
    <mergeCell ref="C23:C24"/>
    <mergeCell ref="C25:C26"/>
    <mergeCell ref="C27:C28"/>
    <mergeCell ref="I28:J28"/>
    <mergeCell ref="B5:B12"/>
    <mergeCell ref="B13:B20"/>
    <mergeCell ref="B21:B28"/>
    <mergeCell ref="C5:C6"/>
    <mergeCell ref="C7:C8"/>
    <mergeCell ref="C9:C10"/>
    <mergeCell ref="C17:C18"/>
    <mergeCell ref="C19:C20"/>
    <mergeCell ref="C21:C22"/>
    <mergeCell ref="A1:N1"/>
    <mergeCell ref="C13:C14"/>
    <mergeCell ref="C15:C16"/>
    <mergeCell ref="B3:D3"/>
    <mergeCell ref="E7:F7"/>
    <mergeCell ref="E8:F8"/>
    <mergeCell ref="E9:F9"/>
    <mergeCell ref="E10:F10"/>
    <mergeCell ref="E11:F11"/>
    <mergeCell ref="E12:F12"/>
    <mergeCell ref="C11:C12"/>
    <mergeCell ref="E5:F5"/>
    <mergeCell ref="E6:F6"/>
    <mergeCell ref="E13:F13"/>
    <mergeCell ref="E14:F14"/>
    <mergeCell ref="E15:F15"/>
    <mergeCell ref="E16:F16"/>
    <mergeCell ref="B4:D4"/>
    <mergeCell ref="E3:F4"/>
    <mergeCell ref="K3:L4"/>
    <mergeCell ref="M3:N4"/>
    <mergeCell ref="G3:H4"/>
    <mergeCell ref="I5:J5"/>
    <mergeCell ref="I6:J6"/>
    <mergeCell ref="I3:J4"/>
    <mergeCell ref="E27:F27"/>
    <mergeCell ref="E28:F28"/>
    <mergeCell ref="G5:H5"/>
    <mergeCell ref="G6:H6"/>
    <mergeCell ref="G7:H7"/>
    <mergeCell ref="G8:H8"/>
    <mergeCell ref="G9:H9"/>
    <mergeCell ref="G10:H10"/>
    <mergeCell ref="G11:H11"/>
    <mergeCell ref="G12:H12"/>
    <mergeCell ref="G13:H13"/>
    <mergeCell ref="G14:H14"/>
    <mergeCell ref="G15:H15"/>
    <mergeCell ref="G16:H16"/>
    <mergeCell ref="G17:H17"/>
    <mergeCell ref="G18:H18"/>
    <mergeCell ref="G19:H19"/>
    <mergeCell ref="G20:H20"/>
    <mergeCell ref="G21:H21"/>
    <mergeCell ref="G22:H22"/>
    <mergeCell ref="G23:H23"/>
    <mergeCell ref="G28:H28"/>
    <mergeCell ref="E17:F17"/>
    <mergeCell ref="I7:J7"/>
    <mergeCell ref="I8:J8"/>
    <mergeCell ref="I9:J9"/>
    <mergeCell ref="I10:J10"/>
    <mergeCell ref="I11:J11"/>
    <mergeCell ref="I12:J12"/>
    <mergeCell ref="I13:J13"/>
    <mergeCell ref="I14:J14"/>
    <mergeCell ref="I15:J15"/>
    <mergeCell ref="I16:J16"/>
    <mergeCell ref="I17:J17"/>
    <mergeCell ref="I18:J18"/>
    <mergeCell ref="I19:J19"/>
    <mergeCell ref="I20:J20"/>
    <mergeCell ref="G24:H24"/>
    <mergeCell ref="G25:H25"/>
    <mergeCell ref="M25:N25"/>
    <mergeCell ref="I26:J26"/>
    <mergeCell ref="K24:L24"/>
    <mergeCell ref="M26:N26"/>
    <mergeCell ref="M27:N27"/>
    <mergeCell ref="E21:F21"/>
    <mergeCell ref="E22:F22"/>
    <mergeCell ref="E23:F23"/>
    <mergeCell ref="E24:F24"/>
    <mergeCell ref="K25:L25"/>
    <mergeCell ref="G26:H26"/>
    <mergeCell ref="G27:H27"/>
    <mergeCell ref="K23:L23"/>
    <mergeCell ref="I21:J21"/>
    <mergeCell ref="I22:J22"/>
    <mergeCell ref="I23:J23"/>
    <mergeCell ref="I25:J25"/>
    <mergeCell ref="I27:J27"/>
    <mergeCell ref="K5:L5"/>
    <mergeCell ref="K6:L6"/>
    <mergeCell ref="K7:L7"/>
    <mergeCell ref="K8:L8"/>
    <mergeCell ref="K9:L9"/>
    <mergeCell ref="K10:L10"/>
    <mergeCell ref="K11:L11"/>
    <mergeCell ref="K12:L12"/>
    <mergeCell ref="K13:L13"/>
    <mergeCell ref="K14:L14"/>
    <mergeCell ref="K15:L15"/>
    <mergeCell ref="K16:L16"/>
    <mergeCell ref="K17:L17"/>
    <mergeCell ref="K18:L18"/>
    <mergeCell ref="K19:L19"/>
    <mergeCell ref="K20:L20"/>
    <mergeCell ref="K21:L21"/>
    <mergeCell ref="K22:L22"/>
    <mergeCell ref="M28:N28"/>
    <mergeCell ref="K26:L26"/>
    <mergeCell ref="K27:L27"/>
    <mergeCell ref="K28:L28"/>
    <mergeCell ref="M5:N5"/>
    <mergeCell ref="M6:N6"/>
    <mergeCell ref="M7:N7"/>
    <mergeCell ref="M8:N8"/>
    <mergeCell ref="M9:N9"/>
    <mergeCell ref="M10:N10"/>
    <mergeCell ref="M11:N11"/>
    <mergeCell ref="M12:N12"/>
    <mergeCell ref="M13:N13"/>
    <mergeCell ref="M14:N14"/>
    <mergeCell ref="M15:N15"/>
    <mergeCell ref="M16:N16"/>
    <mergeCell ref="M17:N17"/>
    <mergeCell ref="M18:N18"/>
    <mergeCell ref="M19:N19"/>
    <mergeCell ref="M20:N20"/>
    <mergeCell ref="M21:N21"/>
    <mergeCell ref="M22:N22"/>
    <mergeCell ref="M23:N23"/>
    <mergeCell ref="M24:N24"/>
  </mergeCells>
  <phoneticPr fontId="2"/>
  <pageMargins left="0.39370078740157483" right="0.19685039370078741" top="0.59055118110236227" bottom="0.59055118110236227" header="0.51181102362204722" footer="0.51181102362204722"/>
  <pageSetup paperSize="9"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1:AW28"/>
  <sheetViews>
    <sheetView view="pageBreakPreview" topLeftCell="A4" zoomScaleNormal="100" zoomScaleSheetLayoutView="100" workbookViewId="0">
      <selection activeCell="BB10" sqref="BB10"/>
    </sheetView>
  </sheetViews>
  <sheetFormatPr defaultColWidth="3.36328125" defaultRowHeight="16" customHeight="1" x14ac:dyDescent="0.2"/>
  <cols>
    <col min="1" max="1" width="3.36328125" style="122"/>
    <col min="2" max="43" width="2.90625" style="122" customWidth="1"/>
    <col min="44" max="16384" width="3.36328125" style="122"/>
  </cols>
  <sheetData>
    <row r="1" spans="2:41" ht="20.149999999999999" customHeight="1" x14ac:dyDescent="0.2">
      <c r="B1" s="699" t="s">
        <v>84</v>
      </c>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row>
    <row r="2" spans="2:41" ht="20.149999999999999" customHeight="1" x14ac:dyDescent="0.2">
      <c r="B2" s="647" t="s">
        <v>83</v>
      </c>
      <c r="C2" s="647"/>
      <c r="D2" s="647"/>
      <c r="E2" s="647"/>
      <c r="F2" s="647"/>
      <c r="G2" s="647"/>
      <c r="H2" s="647"/>
      <c r="I2" s="647"/>
      <c r="J2" s="647"/>
      <c r="K2" s="647"/>
      <c r="L2" s="647"/>
      <c r="M2" s="647"/>
      <c r="N2" s="647"/>
      <c r="O2" s="647"/>
      <c r="P2" s="701"/>
      <c r="Q2" s="701"/>
      <c r="R2" s="701"/>
      <c r="S2" s="701"/>
      <c r="T2" s="701"/>
      <c r="U2" s="701"/>
      <c r="V2" s="701"/>
      <c r="W2" s="701"/>
      <c r="X2" s="701"/>
      <c r="Y2" s="701"/>
      <c r="Z2" s="701"/>
      <c r="AA2" s="701"/>
      <c r="AB2" s="701"/>
      <c r="AC2" s="701"/>
    </row>
    <row r="3" spans="2:41" ht="10" customHeight="1" x14ac:dyDescent="0.2">
      <c r="B3" s="123"/>
      <c r="C3" s="123"/>
      <c r="D3" s="123"/>
      <c r="E3" s="123"/>
      <c r="F3" s="123"/>
      <c r="G3" s="123"/>
      <c r="H3" s="123"/>
      <c r="I3" s="123"/>
      <c r="J3" s="123"/>
      <c r="K3" s="123"/>
      <c r="L3" s="123"/>
      <c r="M3" s="123"/>
      <c r="N3" s="123"/>
      <c r="O3" s="123"/>
      <c r="P3" s="124"/>
      <c r="Q3" s="124"/>
      <c r="R3" s="124"/>
      <c r="S3" s="124"/>
      <c r="T3" s="124"/>
      <c r="U3" s="124"/>
      <c r="V3" s="124"/>
      <c r="W3" s="124"/>
      <c r="X3" s="124"/>
      <c r="Y3" s="124"/>
      <c r="Z3" s="124"/>
      <c r="AA3" s="124"/>
      <c r="AB3" s="124"/>
      <c r="AC3" s="124"/>
    </row>
    <row r="4" spans="2:41" ht="20.149999999999999" customHeight="1" x14ac:dyDescent="0.2">
      <c r="B4" s="702" t="s">
        <v>82</v>
      </c>
      <c r="C4" s="702"/>
      <c r="D4" s="702"/>
      <c r="E4" s="702"/>
      <c r="F4" s="702"/>
      <c r="G4" s="702"/>
      <c r="H4" s="702"/>
      <c r="I4" s="702"/>
      <c r="J4" s="702"/>
      <c r="K4" s="702"/>
      <c r="L4" s="702"/>
      <c r="M4" s="702"/>
      <c r="N4" s="702"/>
      <c r="O4" s="702"/>
      <c r="P4" s="703"/>
      <c r="Q4" s="703"/>
      <c r="R4" s="703"/>
      <c r="S4" s="703"/>
      <c r="T4" s="703"/>
      <c r="U4" s="703"/>
      <c r="V4" s="703"/>
      <c r="W4" s="703"/>
      <c r="X4" s="703"/>
      <c r="Y4" s="703"/>
      <c r="Z4" s="703"/>
      <c r="AA4" s="703"/>
      <c r="AB4" s="703"/>
      <c r="AC4" s="703"/>
    </row>
    <row r="5" spans="2:41" ht="9.75" customHeight="1" thickBot="1" x14ac:dyDescent="0.25">
      <c r="B5" s="125"/>
      <c r="C5" s="125"/>
      <c r="D5" s="125"/>
      <c r="E5" s="125"/>
      <c r="F5" s="125"/>
      <c r="G5" s="125"/>
      <c r="H5" s="125"/>
      <c r="I5" s="125"/>
      <c r="J5" s="125"/>
      <c r="K5" s="125"/>
      <c r="L5" s="125"/>
      <c r="M5" s="125"/>
      <c r="N5" s="125"/>
      <c r="O5" s="125"/>
      <c r="P5" s="126"/>
      <c r="Q5" s="126"/>
      <c r="R5" s="126"/>
      <c r="S5" s="126"/>
      <c r="T5" s="126"/>
      <c r="U5" s="126"/>
      <c r="V5" s="126"/>
      <c r="W5" s="126"/>
      <c r="X5" s="126"/>
      <c r="Y5" s="126"/>
      <c r="Z5" s="126"/>
      <c r="AA5" s="126"/>
      <c r="AB5" s="126"/>
      <c r="AC5" s="126"/>
    </row>
    <row r="6" spans="2:41" ht="30" customHeight="1" x14ac:dyDescent="0.2">
      <c r="B6" s="704"/>
      <c r="C6" s="705"/>
      <c r="D6" s="705"/>
      <c r="E6" s="705"/>
      <c r="F6" s="705"/>
      <c r="G6" s="705"/>
      <c r="H6" s="705"/>
      <c r="I6" s="705"/>
      <c r="J6" s="705"/>
      <c r="K6" s="705"/>
      <c r="L6" s="705"/>
      <c r="M6" s="705"/>
      <c r="N6" s="705"/>
      <c r="O6" s="705"/>
      <c r="P6" s="705"/>
      <c r="Q6" s="705"/>
      <c r="R6" s="705"/>
      <c r="S6" s="705"/>
      <c r="T6" s="705"/>
      <c r="U6" s="705"/>
      <c r="V6" s="705"/>
      <c r="W6" s="705"/>
      <c r="X6" s="705"/>
      <c r="Y6" s="705"/>
      <c r="Z6" s="705"/>
      <c r="AA6" s="705"/>
      <c r="AB6" s="705"/>
      <c r="AC6" s="706"/>
    </row>
    <row r="7" spans="2:41" ht="30" customHeight="1" x14ac:dyDescent="0.2">
      <c r="B7" s="707"/>
      <c r="C7" s="708"/>
      <c r="D7" s="708"/>
      <c r="E7" s="708"/>
      <c r="F7" s="708"/>
      <c r="G7" s="708"/>
      <c r="H7" s="708"/>
      <c r="I7" s="708"/>
      <c r="J7" s="708"/>
      <c r="K7" s="708"/>
      <c r="L7" s="708"/>
      <c r="M7" s="708"/>
      <c r="N7" s="708"/>
      <c r="O7" s="708"/>
      <c r="P7" s="708"/>
      <c r="Q7" s="708"/>
      <c r="R7" s="708"/>
      <c r="S7" s="708"/>
      <c r="T7" s="708"/>
      <c r="U7" s="708"/>
      <c r="V7" s="708"/>
      <c r="W7" s="708"/>
      <c r="X7" s="708"/>
      <c r="Y7" s="708"/>
      <c r="Z7" s="708"/>
      <c r="AA7" s="708"/>
      <c r="AB7" s="708"/>
      <c r="AC7" s="709"/>
      <c r="AG7" s="122" t="s">
        <v>4722</v>
      </c>
    </row>
    <row r="8" spans="2:41" ht="30" customHeight="1" x14ac:dyDescent="0.2">
      <c r="B8" s="707"/>
      <c r="C8" s="708"/>
      <c r="D8" s="708"/>
      <c r="E8" s="708"/>
      <c r="F8" s="708"/>
      <c r="G8" s="708"/>
      <c r="H8" s="708"/>
      <c r="I8" s="708"/>
      <c r="J8" s="708"/>
      <c r="K8" s="708"/>
      <c r="L8" s="708"/>
      <c r="M8" s="708"/>
      <c r="N8" s="708"/>
      <c r="O8" s="708"/>
      <c r="P8" s="708"/>
      <c r="Q8" s="708"/>
      <c r="R8" s="708"/>
      <c r="S8" s="708"/>
      <c r="T8" s="708"/>
      <c r="U8" s="708"/>
      <c r="V8" s="708"/>
      <c r="W8" s="708"/>
      <c r="X8" s="708"/>
      <c r="Y8" s="708"/>
      <c r="Z8" s="708"/>
      <c r="AA8" s="708"/>
      <c r="AB8" s="708"/>
      <c r="AC8" s="709"/>
    </row>
    <row r="9" spans="2:41" ht="30" customHeight="1" x14ac:dyDescent="0.2">
      <c r="B9" s="127"/>
      <c r="C9" s="128"/>
      <c r="D9" s="711" t="s">
        <v>127</v>
      </c>
      <c r="E9" s="711"/>
      <c r="F9" s="711"/>
      <c r="G9" s="711"/>
      <c r="H9" s="711"/>
      <c r="I9" s="711"/>
      <c r="J9" s="711"/>
      <c r="K9" s="711"/>
      <c r="L9" s="711"/>
      <c r="M9" s="711"/>
      <c r="N9" s="711"/>
      <c r="O9" s="711"/>
      <c r="P9" s="711"/>
      <c r="Q9" s="711"/>
      <c r="R9" s="711"/>
      <c r="S9" s="711"/>
      <c r="T9" s="711"/>
      <c r="U9" s="711"/>
      <c r="V9" s="711"/>
      <c r="W9" s="711"/>
      <c r="X9" s="711"/>
      <c r="Y9" s="711"/>
      <c r="Z9" s="711"/>
      <c r="AA9" s="711"/>
      <c r="AB9" s="128"/>
      <c r="AC9" s="129"/>
    </row>
    <row r="10" spans="2:41" ht="30" customHeight="1" x14ac:dyDescent="0.2">
      <c r="B10" s="127"/>
      <c r="C10" s="128"/>
      <c r="D10" s="712" t="s">
        <v>126</v>
      </c>
      <c r="E10" s="712"/>
      <c r="F10" s="712"/>
      <c r="G10" s="712"/>
      <c r="H10" s="712"/>
      <c r="I10" s="712"/>
      <c r="J10" s="712"/>
      <c r="K10" s="712"/>
      <c r="L10" s="712"/>
      <c r="M10" s="712"/>
      <c r="N10" s="712"/>
      <c r="O10" s="712"/>
      <c r="P10" s="712"/>
      <c r="Q10" s="712"/>
      <c r="R10" s="712"/>
      <c r="S10" s="712"/>
      <c r="T10" s="712"/>
      <c r="U10" s="712"/>
      <c r="V10" s="712"/>
      <c r="W10" s="712"/>
      <c r="X10" s="712"/>
      <c r="Y10" s="712"/>
      <c r="Z10" s="712"/>
      <c r="AA10" s="712"/>
      <c r="AB10" s="128"/>
      <c r="AC10" s="129"/>
    </row>
    <row r="11" spans="2:41" ht="30" customHeight="1" x14ac:dyDescent="0.2">
      <c r="B11" s="127"/>
      <c r="C11" s="128"/>
      <c r="D11" s="713" t="s">
        <v>140</v>
      </c>
      <c r="E11" s="713"/>
      <c r="F11" s="713"/>
      <c r="G11" s="713"/>
      <c r="H11" s="713"/>
      <c r="I11" s="713"/>
      <c r="J11" s="713"/>
      <c r="K11" s="713"/>
      <c r="L11" s="713"/>
      <c r="M11" s="713"/>
      <c r="N11" s="713"/>
      <c r="O11" s="713"/>
      <c r="P11" s="713"/>
      <c r="Q11" s="713"/>
      <c r="R11" s="713"/>
      <c r="S11" s="713"/>
      <c r="T11" s="713"/>
      <c r="U11" s="713"/>
      <c r="V11" s="713"/>
      <c r="W11" s="713"/>
      <c r="X11" s="713"/>
      <c r="Y11" s="713"/>
      <c r="Z11" s="713"/>
      <c r="AA11" s="713"/>
      <c r="AB11" s="128"/>
      <c r="AC11" s="129"/>
    </row>
    <row r="12" spans="2:41" ht="30" customHeight="1" thickBot="1" x14ac:dyDescent="0.25">
      <c r="B12" s="127"/>
      <c r="C12" s="128"/>
      <c r="D12" s="128"/>
      <c r="E12" s="128"/>
      <c r="F12" s="130"/>
      <c r="G12" s="130"/>
      <c r="H12" s="130"/>
      <c r="I12" s="130"/>
      <c r="J12" s="130"/>
      <c r="K12" s="130"/>
      <c r="L12" s="130"/>
      <c r="M12" s="130"/>
      <c r="N12" s="130"/>
      <c r="O12" s="130"/>
      <c r="P12" s="130"/>
      <c r="Q12" s="128"/>
      <c r="R12" s="128"/>
      <c r="S12" s="128"/>
      <c r="T12" s="128"/>
      <c r="U12" s="128"/>
      <c r="V12" s="128"/>
      <c r="W12" s="128"/>
      <c r="X12" s="128"/>
      <c r="Y12" s="128"/>
      <c r="Z12" s="128"/>
      <c r="AA12" s="128"/>
      <c r="AB12" s="128"/>
      <c r="AC12" s="129"/>
    </row>
    <row r="13" spans="2:41" ht="30" customHeight="1" thickBot="1" x14ac:dyDescent="0.25">
      <c r="B13" s="131"/>
      <c r="C13" s="130"/>
      <c r="D13" s="130"/>
      <c r="E13" s="130"/>
      <c r="F13" s="710" t="str">
        <f>IF(AJ13="","　　　　年　　月　　日",AJ13)</f>
        <v>　　　　年　　月　　日</v>
      </c>
      <c r="G13" s="710"/>
      <c r="H13" s="710"/>
      <c r="I13" s="710"/>
      <c r="J13" s="710"/>
      <c r="K13" s="710"/>
      <c r="L13" s="710"/>
      <c r="M13" s="710"/>
      <c r="N13" s="130"/>
      <c r="O13" s="130"/>
      <c r="P13" s="130"/>
      <c r="Q13" s="130"/>
      <c r="R13" s="130"/>
      <c r="S13" s="130"/>
      <c r="T13" s="130"/>
      <c r="U13" s="130"/>
      <c r="V13" s="130"/>
      <c r="W13" s="130"/>
      <c r="X13" s="130"/>
      <c r="Y13" s="130"/>
      <c r="Z13" s="130"/>
      <c r="AA13" s="130"/>
      <c r="AB13" s="130"/>
      <c r="AC13" s="132"/>
      <c r="AF13" s="117" t="s">
        <v>4688</v>
      </c>
      <c r="AI13" s="133"/>
      <c r="AJ13" s="696"/>
      <c r="AK13" s="697"/>
      <c r="AL13" s="697"/>
      <c r="AM13" s="697"/>
      <c r="AN13" s="698"/>
      <c r="AO13" s="134" t="s">
        <v>386</v>
      </c>
    </row>
    <row r="14" spans="2:41" ht="30" customHeight="1" x14ac:dyDescent="0.2">
      <c r="B14" s="714"/>
      <c r="C14" s="431"/>
      <c r="D14" s="431"/>
      <c r="E14" s="431"/>
      <c r="F14" s="431"/>
      <c r="G14" s="431"/>
      <c r="H14" s="431"/>
      <c r="I14" s="431"/>
      <c r="J14" s="431"/>
      <c r="K14" s="431"/>
      <c r="L14" s="431"/>
      <c r="M14" s="431"/>
      <c r="N14" s="431"/>
      <c r="O14" s="431"/>
      <c r="P14" s="431"/>
      <c r="Q14" s="431"/>
      <c r="R14" s="431"/>
      <c r="S14" s="431"/>
      <c r="T14" s="431"/>
      <c r="U14" s="431"/>
      <c r="V14" s="431"/>
      <c r="W14" s="431"/>
      <c r="X14" s="431"/>
      <c r="Y14" s="431"/>
      <c r="Z14" s="431"/>
      <c r="AA14" s="431"/>
      <c r="AB14" s="431"/>
      <c r="AC14" s="715"/>
    </row>
    <row r="15" spans="2:41" ht="30" customHeight="1" x14ac:dyDescent="0.2">
      <c r="B15" s="714"/>
      <c r="C15" s="431"/>
      <c r="D15" s="431"/>
      <c r="E15" s="431"/>
      <c r="F15" s="431"/>
      <c r="G15" s="431"/>
      <c r="H15" s="431"/>
      <c r="I15" s="431"/>
      <c r="J15" s="431"/>
      <c r="K15" s="431"/>
      <c r="L15" s="431"/>
      <c r="M15" s="431"/>
      <c r="N15" s="431"/>
      <c r="O15" s="431"/>
      <c r="P15" s="431"/>
      <c r="Q15" s="431"/>
      <c r="R15" s="431"/>
      <c r="S15" s="431"/>
      <c r="T15" s="431"/>
      <c r="U15" s="431"/>
      <c r="V15" s="431"/>
      <c r="W15" s="431"/>
      <c r="X15" s="431"/>
      <c r="Y15" s="431"/>
      <c r="Z15" s="431"/>
      <c r="AA15" s="431"/>
      <c r="AB15" s="431"/>
      <c r="AC15" s="715"/>
    </row>
    <row r="16" spans="2:41" ht="30" customHeight="1" x14ac:dyDescent="0.2">
      <c r="B16" s="714"/>
      <c r="C16" s="431"/>
      <c r="D16" s="431"/>
      <c r="E16" s="431"/>
      <c r="F16" s="431"/>
      <c r="G16" s="431"/>
      <c r="H16" s="431"/>
      <c r="I16" s="431"/>
      <c r="J16" s="431"/>
      <c r="K16" s="431"/>
      <c r="L16" s="431"/>
      <c r="M16" s="431"/>
      <c r="N16" s="431"/>
      <c r="O16" s="431"/>
      <c r="P16" s="431"/>
      <c r="Q16" s="431"/>
      <c r="R16" s="431"/>
      <c r="S16" s="431"/>
      <c r="T16" s="431"/>
      <c r="U16" s="431"/>
      <c r="V16" s="431"/>
      <c r="W16" s="431"/>
      <c r="X16" s="431"/>
      <c r="Y16" s="431"/>
      <c r="Z16" s="431"/>
      <c r="AA16" s="431"/>
      <c r="AB16" s="431"/>
      <c r="AC16" s="715"/>
      <c r="AJ16" s="135"/>
    </row>
    <row r="17" spans="2:49" ht="40" customHeight="1" thickBot="1" x14ac:dyDescent="0.25">
      <c r="B17" s="131"/>
      <c r="C17" s="130"/>
      <c r="D17" s="130"/>
      <c r="E17" s="130"/>
      <c r="F17" s="130"/>
      <c r="G17" s="130"/>
      <c r="H17" s="130"/>
      <c r="I17" s="130"/>
      <c r="J17" s="130"/>
      <c r="K17" s="136"/>
      <c r="L17" s="130"/>
      <c r="M17" s="130"/>
      <c r="N17" s="130"/>
      <c r="O17" s="130"/>
      <c r="P17" s="130"/>
      <c r="Q17" s="137"/>
      <c r="R17" s="137"/>
      <c r="S17" s="137"/>
      <c r="T17" s="137"/>
      <c r="U17" s="137"/>
      <c r="V17" s="137"/>
      <c r="W17" s="137"/>
      <c r="X17" s="137"/>
      <c r="Y17" s="137"/>
      <c r="Z17" s="137"/>
      <c r="AA17" s="130"/>
      <c r="AB17" s="130"/>
      <c r="AC17" s="132"/>
      <c r="AF17" s="138"/>
      <c r="AJ17" s="139" t="s">
        <v>4692</v>
      </c>
      <c r="AK17" s="140"/>
      <c r="AL17" s="140"/>
      <c r="AM17" s="140"/>
      <c r="AN17" s="140"/>
      <c r="AO17" s="140"/>
      <c r="AP17" s="140"/>
      <c r="AQ17" s="140"/>
      <c r="AR17" s="140"/>
      <c r="AS17" s="140"/>
    </row>
    <row r="18" spans="2:49" ht="40" customHeight="1" thickBot="1" x14ac:dyDescent="0.25">
      <c r="B18" s="131"/>
      <c r="C18" s="130"/>
      <c r="D18" s="130"/>
      <c r="E18" s="130"/>
      <c r="F18" s="130"/>
      <c r="G18" s="130"/>
      <c r="H18" s="130"/>
      <c r="I18" s="130"/>
      <c r="J18" s="136"/>
      <c r="K18" s="136"/>
      <c r="L18" s="694" t="str">
        <f>IF(AJ18="","","法定代理人")</f>
        <v/>
      </c>
      <c r="M18" s="694"/>
      <c r="N18" s="694"/>
      <c r="O18" s="694"/>
      <c r="P18" s="694"/>
      <c r="Q18" s="716" t="str">
        <f>IF(AJ18="","",AJ18)</f>
        <v/>
      </c>
      <c r="R18" s="716"/>
      <c r="S18" s="716"/>
      <c r="T18" s="716"/>
      <c r="U18" s="716"/>
      <c r="V18" s="716"/>
      <c r="W18" s="716"/>
      <c r="X18" s="716"/>
      <c r="Y18" s="716"/>
      <c r="Z18" s="716"/>
      <c r="AA18" s="141"/>
      <c r="AB18" s="141"/>
      <c r="AC18" s="132"/>
      <c r="AF18" s="138" t="s">
        <v>4689</v>
      </c>
      <c r="AG18" s="142"/>
      <c r="AH18" s="142"/>
      <c r="AI18" s="142"/>
      <c r="AJ18" s="553"/>
      <c r="AK18" s="554"/>
      <c r="AL18" s="554"/>
      <c r="AM18" s="554"/>
      <c r="AN18" s="554"/>
      <c r="AO18" s="554"/>
      <c r="AP18" s="554"/>
      <c r="AQ18" s="554"/>
      <c r="AR18" s="554"/>
      <c r="AS18" s="555"/>
      <c r="AT18" s="143" t="s">
        <v>193</v>
      </c>
    </row>
    <row r="19" spans="2:49" ht="39.75" customHeight="1" x14ac:dyDescent="0.2">
      <c r="B19" s="131"/>
      <c r="C19" s="130"/>
      <c r="D19" s="130"/>
      <c r="E19" s="130"/>
      <c r="F19" s="130"/>
      <c r="G19" s="130"/>
      <c r="H19" s="136"/>
      <c r="I19" s="136"/>
      <c r="J19" s="136"/>
      <c r="K19" s="136"/>
      <c r="L19" s="694" t="s">
        <v>2</v>
      </c>
      <c r="M19" s="694"/>
      <c r="N19" s="694"/>
      <c r="O19" s="694"/>
      <c r="P19" s="694"/>
      <c r="Q19" s="695" t="str">
        <f>IF(一面!R13="","",一面!R13)</f>
        <v/>
      </c>
      <c r="R19" s="695"/>
      <c r="S19" s="695"/>
      <c r="T19" s="695"/>
      <c r="U19" s="695"/>
      <c r="V19" s="695"/>
      <c r="W19" s="695"/>
      <c r="X19" s="695"/>
      <c r="Y19" s="695"/>
      <c r="Z19" s="695"/>
      <c r="AA19" s="130"/>
      <c r="AB19" s="130"/>
      <c r="AC19" s="132"/>
      <c r="AF19" s="117" t="s">
        <v>4690</v>
      </c>
      <c r="AJ19" s="144" t="s">
        <v>545</v>
      </c>
      <c r="AK19" s="140"/>
      <c r="AL19" s="140"/>
      <c r="AM19" s="140"/>
      <c r="AN19" s="140"/>
      <c r="AO19" s="140"/>
      <c r="AP19" s="140"/>
      <c r="AQ19" s="140"/>
      <c r="AR19" s="140"/>
      <c r="AS19" s="140"/>
      <c r="AT19" s="140"/>
      <c r="AU19" s="140"/>
      <c r="AV19" s="140"/>
      <c r="AW19" s="140"/>
    </row>
    <row r="20" spans="2:49" ht="40" customHeight="1" x14ac:dyDescent="0.2">
      <c r="B20" s="131"/>
      <c r="C20" s="130"/>
      <c r="D20" s="130"/>
      <c r="E20" s="130"/>
      <c r="F20" s="130"/>
      <c r="G20" s="130"/>
      <c r="H20" s="130"/>
      <c r="I20" s="130"/>
      <c r="J20" s="136"/>
      <c r="K20" s="136"/>
      <c r="L20" s="694" t="s">
        <v>3</v>
      </c>
      <c r="M20" s="694"/>
      <c r="N20" s="694"/>
      <c r="O20" s="694"/>
      <c r="P20" s="694"/>
      <c r="Q20" s="695" t="str">
        <f>IF(一面!R17="","",一面!R17)</f>
        <v/>
      </c>
      <c r="R20" s="695"/>
      <c r="S20" s="695"/>
      <c r="T20" s="695"/>
      <c r="U20" s="695"/>
      <c r="V20" s="695"/>
      <c r="W20" s="695"/>
      <c r="X20" s="695"/>
      <c r="Y20" s="695"/>
      <c r="Z20" s="695"/>
      <c r="AA20" s="141" t="s">
        <v>19</v>
      </c>
      <c r="AB20" s="130"/>
      <c r="AC20" s="132"/>
      <c r="AF20" s="117" t="s">
        <v>4691</v>
      </c>
      <c r="AJ20" s="144" t="s">
        <v>545</v>
      </c>
    </row>
    <row r="21" spans="2:49" ht="30" customHeight="1" x14ac:dyDescent="0.2">
      <c r="B21" s="131"/>
      <c r="C21" s="130"/>
      <c r="D21" s="130"/>
      <c r="E21" s="130"/>
      <c r="F21" s="130"/>
      <c r="G21" s="130"/>
      <c r="H21" s="130"/>
      <c r="I21" s="130"/>
      <c r="J21" s="130"/>
      <c r="K21" s="130"/>
      <c r="L21" s="130"/>
      <c r="M21" s="130"/>
      <c r="N21" s="130"/>
      <c r="O21" s="130"/>
      <c r="P21" s="130"/>
      <c r="Q21" s="137"/>
      <c r="R21" s="137"/>
      <c r="S21" s="137"/>
      <c r="T21" s="137"/>
      <c r="U21" s="137"/>
      <c r="V21" s="137"/>
      <c r="W21" s="137"/>
      <c r="X21" s="137"/>
      <c r="Y21" s="137"/>
      <c r="Z21" s="137"/>
      <c r="AA21" s="130"/>
      <c r="AB21" s="130"/>
      <c r="AC21" s="132"/>
    </row>
    <row r="22" spans="2:49" ht="30" customHeight="1" x14ac:dyDescent="0.2">
      <c r="B22" s="131"/>
      <c r="C22" s="130"/>
      <c r="D22" s="130"/>
      <c r="E22" s="130"/>
      <c r="F22" s="130"/>
      <c r="G22" s="130"/>
      <c r="H22" s="130"/>
      <c r="I22" s="130"/>
      <c r="J22" s="130"/>
      <c r="K22" s="130"/>
      <c r="L22" s="130"/>
      <c r="M22" s="130"/>
      <c r="N22" s="130"/>
      <c r="O22" s="130"/>
      <c r="P22" s="130"/>
      <c r="Q22" s="137"/>
      <c r="R22" s="137"/>
      <c r="S22" s="137"/>
      <c r="T22" s="137"/>
      <c r="U22" s="137"/>
      <c r="V22" s="137"/>
      <c r="W22" s="137"/>
      <c r="X22" s="137"/>
      <c r="Y22" s="137"/>
      <c r="Z22" s="137"/>
      <c r="AA22" s="141"/>
      <c r="AB22" s="141"/>
      <c r="AC22" s="132"/>
    </row>
    <row r="23" spans="2:49" ht="30" customHeight="1" x14ac:dyDescent="0.2">
      <c r="B23" s="131"/>
      <c r="C23" s="130"/>
      <c r="D23" s="130"/>
      <c r="E23" s="130"/>
      <c r="F23" s="130"/>
      <c r="G23" s="130"/>
      <c r="H23" s="130"/>
      <c r="I23" s="130"/>
      <c r="J23" s="130"/>
      <c r="K23" s="130"/>
      <c r="L23" s="130"/>
      <c r="M23" s="130"/>
      <c r="N23" s="130"/>
      <c r="O23" s="130"/>
      <c r="P23" s="130"/>
      <c r="Q23" s="145"/>
      <c r="R23" s="145"/>
      <c r="S23" s="145"/>
      <c r="T23" s="145"/>
      <c r="U23" s="145"/>
      <c r="V23" s="130"/>
      <c r="W23" s="130"/>
      <c r="X23" s="130"/>
      <c r="Y23" s="130"/>
      <c r="Z23" s="141"/>
      <c r="AA23" s="141"/>
      <c r="AB23" s="141"/>
      <c r="AC23" s="132"/>
    </row>
    <row r="24" spans="2:49" ht="30" customHeight="1" x14ac:dyDescent="0.2">
      <c r="B24" s="131"/>
      <c r="C24" s="130"/>
      <c r="D24" s="146"/>
      <c r="E24" s="130"/>
      <c r="F24" s="130"/>
      <c r="G24" s="146"/>
      <c r="H24" s="130"/>
      <c r="I24" s="130"/>
      <c r="J24" s="130"/>
      <c r="K24" s="130"/>
      <c r="L24" s="130"/>
      <c r="M24" s="130"/>
      <c r="N24" s="130"/>
      <c r="O24" s="130"/>
      <c r="P24" s="130"/>
      <c r="Q24" s="130"/>
      <c r="R24" s="130"/>
      <c r="S24" s="130"/>
      <c r="T24" s="130"/>
      <c r="U24" s="130"/>
      <c r="V24" s="130"/>
      <c r="W24" s="130"/>
      <c r="X24" s="130"/>
      <c r="Y24" s="130"/>
      <c r="Z24" s="130"/>
      <c r="AA24" s="130"/>
      <c r="AB24" s="130"/>
      <c r="AC24" s="132"/>
      <c r="AF24" s="147" t="s">
        <v>387</v>
      </c>
      <c r="AJ24" s="144" t="s">
        <v>545</v>
      </c>
    </row>
    <row r="25" spans="2:49" ht="30" customHeight="1" x14ac:dyDescent="0.2">
      <c r="B25" s="131"/>
      <c r="C25" s="130"/>
      <c r="D25" s="693" t="str">
        <f>一面!E11</f>
        <v>鹿児島県知事　殿</v>
      </c>
      <c r="E25" s="693"/>
      <c r="F25" s="693"/>
      <c r="G25" s="693"/>
      <c r="H25" s="693"/>
      <c r="I25" s="693"/>
      <c r="J25" s="693"/>
      <c r="K25" s="693"/>
      <c r="L25" s="130"/>
      <c r="M25" s="130"/>
      <c r="N25" s="130"/>
      <c r="O25" s="130"/>
      <c r="P25" s="130"/>
      <c r="Q25" s="130"/>
      <c r="R25" s="130"/>
      <c r="S25" s="130"/>
      <c r="T25" s="130"/>
      <c r="U25" s="130"/>
      <c r="V25" s="130"/>
      <c r="W25" s="130"/>
      <c r="X25" s="130"/>
      <c r="Y25" s="130"/>
      <c r="Z25" s="130"/>
      <c r="AA25" s="130"/>
      <c r="AB25" s="130"/>
      <c r="AC25" s="132"/>
    </row>
    <row r="26" spans="2:49" ht="30" customHeight="1" x14ac:dyDescent="0.2">
      <c r="B26" s="131"/>
      <c r="C26" s="130"/>
      <c r="D26" s="148"/>
      <c r="E26" s="130"/>
      <c r="F26" s="130"/>
      <c r="G26" s="130"/>
      <c r="H26" s="130"/>
      <c r="I26" s="130"/>
      <c r="J26" s="130"/>
      <c r="K26" s="130"/>
      <c r="L26" s="130"/>
      <c r="M26" s="130"/>
      <c r="N26" s="130"/>
      <c r="O26" s="130"/>
      <c r="P26" s="130"/>
      <c r="Q26" s="130"/>
      <c r="R26" s="130"/>
      <c r="S26" s="130"/>
      <c r="T26" s="130"/>
      <c r="U26" s="130"/>
      <c r="V26" s="130"/>
      <c r="W26" s="130"/>
      <c r="X26" s="130"/>
      <c r="Y26" s="130"/>
      <c r="Z26" s="130"/>
      <c r="AA26" s="130"/>
      <c r="AB26" s="130"/>
      <c r="AC26" s="132"/>
    </row>
    <row r="27" spans="2:49" ht="30" customHeight="1" x14ac:dyDescent="0.2">
      <c r="B27" s="131"/>
      <c r="C27" s="130"/>
      <c r="D27" s="130"/>
      <c r="E27" s="130"/>
      <c r="F27" s="130"/>
      <c r="G27" s="130"/>
      <c r="H27" s="130"/>
      <c r="I27" s="130"/>
      <c r="J27" s="130"/>
      <c r="K27" s="130"/>
      <c r="L27" s="130"/>
      <c r="M27" s="130"/>
      <c r="N27" s="130"/>
      <c r="O27" s="130"/>
      <c r="P27" s="130"/>
      <c r="Q27" s="130"/>
      <c r="R27" s="130"/>
      <c r="S27" s="130"/>
      <c r="T27" s="130"/>
      <c r="U27" s="130"/>
      <c r="V27" s="130"/>
      <c r="W27" s="130"/>
      <c r="X27" s="130"/>
      <c r="Y27" s="130"/>
      <c r="Z27" s="130"/>
      <c r="AA27" s="130"/>
      <c r="AB27" s="130"/>
      <c r="AC27" s="132"/>
    </row>
    <row r="28" spans="2:49" ht="30" customHeight="1" thickBot="1" x14ac:dyDescent="0.25">
      <c r="B28" s="149"/>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1"/>
    </row>
  </sheetData>
  <mergeCells count="18">
    <mergeCell ref="AJ13:AN13"/>
    <mergeCell ref="AJ18:AS18"/>
    <mergeCell ref="B1:AC1"/>
    <mergeCell ref="B2:AC2"/>
    <mergeCell ref="B4:AC4"/>
    <mergeCell ref="B6:AC8"/>
    <mergeCell ref="F13:M13"/>
    <mergeCell ref="D9:AA9"/>
    <mergeCell ref="D10:AA10"/>
    <mergeCell ref="D11:AA11"/>
    <mergeCell ref="B14:AC16"/>
    <mergeCell ref="L18:P18"/>
    <mergeCell ref="Q18:Z18"/>
    <mergeCell ref="D25:K25"/>
    <mergeCell ref="L20:P20"/>
    <mergeCell ref="Q20:Z20"/>
    <mergeCell ref="L19:P19"/>
    <mergeCell ref="Q19:Z19"/>
  </mergeCells>
  <phoneticPr fontId="2"/>
  <pageMargins left="0.78740157480314965" right="0" top="0.59055118110236227" bottom="0.39370078740157483" header="0.51181102362204722" footer="0.51181102362204722"/>
  <pageSetup paperSize="9"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27</vt:i4>
      </vt:variant>
    </vt:vector>
  </HeadingPairs>
  <TitlesOfParts>
    <vt:vector size="55" baseType="lpstr">
      <vt:lpstr>表紙</vt:lpstr>
      <vt:lpstr>一面</vt:lpstr>
      <vt:lpstr>二面</vt:lpstr>
      <vt:lpstr>三面</vt:lpstr>
      <vt:lpstr>四面</vt:lpstr>
      <vt:lpstr>五面</vt:lpstr>
      <vt:lpstr>添1-1</vt:lpstr>
      <vt:lpstr>添1-2</vt:lpstr>
      <vt:lpstr>添2</vt:lpstr>
      <vt:lpstr>添3</vt:lpstr>
      <vt:lpstr>添4</vt:lpstr>
      <vt:lpstr>添5</vt:lpstr>
      <vt:lpstr>添6</vt:lpstr>
      <vt:lpstr>添7</vt:lpstr>
      <vt:lpstr>添8</vt:lpstr>
      <vt:lpstr>添9</vt:lpstr>
      <vt:lpstr>添10</vt:lpstr>
      <vt:lpstr>添11</vt:lpstr>
      <vt:lpstr>添12</vt:lpstr>
      <vt:lpstr>添13</vt:lpstr>
      <vt:lpstr>添14</vt:lpstr>
      <vt:lpstr>添15</vt:lpstr>
      <vt:lpstr>添16</vt:lpstr>
      <vt:lpstr>添17</vt:lpstr>
      <vt:lpstr>添18</vt:lpstr>
      <vt:lpstr>添19</vt:lpstr>
      <vt:lpstr>コード１</vt:lpstr>
      <vt:lpstr>コード２</vt:lpstr>
      <vt:lpstr>コード２!Print_Area</vt:lpstr>
      <vt:lpstr>一面!Print_Area</vt:lpstr>
      <vt:lpstr>五面!Print_Area</vt:lpstr>
      <vt:lpstr>三面!Print_Area</vt:lpstr>
      <vt:lpstr>四面!Print_Area</vt:lpstr>
      <vt:lpstr>添10!Print_Area</vt:lpstr>
      <vt:lpstr>添11!Print_Area</vt:lpstr>
      <vt:lpstr>'添1-1'!Print_Area</vt:lpstr>
      <vt:lpstr>添12!Print_Area</vt:lpstr>
      <vt:lpstr>'添1-2'!Print_Area</vt:lpstr>
      <vt:lpstr>添13!Print_Area</vt:lpstr>
      <vt:lpstr>添14!Print_Area</vt:lpstr>
      <vt:lpstr>添15!Print_Area</vt:lpstr>
      <vt:lpstr>添16!Print_Area</vt:lpstr>
      <vt:lpstr>添17!Print_Area</vt:lpstr>
      <vt:lpstr>添18!Print_Area</vt:lpstr>
      <vt:lpstr>添19!Print_Area</vt:lpstr>
      <vt:lpstr>添2!Print_Area</vt:lpstr>
      <vt:lpstr>添3!Print_Area</vt:lpstr>
      <vt:lpstr>添4!Print_Area</vt:lpstr>
      <vt:lpstr>添5!Print_Area</vt:lpstr>
      <vt:lpstr>添6!Print_Area</vt:lpstr>
      <vt:lpstr>添7!Print_Area</vt:lpstr>
      <vt:lpstr>添8!Print_Area</vt:lpstr>
      <vt:lpstr>添9!Print_Area</vt:lpstr>
      <vt:lpstr>二面!Print_Area</vt:lpstr>
      <vt:lpstr>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棚橋 邦雄</dc:creator>
  <cp:lastModifiedBy>鹿児島県</cp:lastModifiedBy>
  <cp:lastPrinted>2025-03-11T01:52:07Z</cp:lastPrinted>
  <dcterms:created xsi:type="dcterms:W3CDTF">2007-07-06T08:35:27Z</dcterms:created>
  <dcterms:modified xsi:type="dcterms:W3CDTF">2025-03-11T07:00:04Z</dcterms:modified>
</cp:coreProperties>
</file>